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B06DC8D5-EB89-4E99-9345-4862B4231554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Fronte FEAD" sheetId="24" r:id="rId1"/>
    <sheet name="Audit Agenda" sheetId="2" r:id="rId2"/>
    <sheet name="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1" hidden="1">'Audit Agenda'!$B$3:$W$3</definedName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2" hidden="1">'Operazioni riepilogo'!$B$5:$Q$102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'Operazioni riepilogo'!$A$1:$W$57</definedName>
    <definedName name="Print_Area" localSheetId="5">'Dati I Camp'!$A$1:$IF$42</definedName>
    <definedName name="Print_Area" localSheetId="0">'Fronte FEAD'!$A$1:$J$38</definedName>
    <definedName name="Print_Area" localSheetId="2">'Operazioni riepilogo'!$B$2:$Q$42</definedName>
    <definedName name="Print_Area" localSheetId="7">RAC_TETR!$A$2:$C$24</definedName>
    <definedName name="Print_Titles" localSheetId="2">'Operazioni riepilogo'!$2:$5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<sst xmlns="http://schemas.openxmlformats.org/spreadsheetml/2006/main" count="438" uniqueCount="209">
  <si>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</si>
  <si>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</si>
  <si>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</si>
  <si>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</si>
  <si>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</si>
  <si>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</si>
  <si>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</si>
  <si>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</si>
  <si>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</si>
  <si>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</si>
  <si>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</si>
  <si>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</si>
  <si>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</si>
  <si>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</si>
  <si>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</si>
  <si>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</si>
  <si>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</si>
  <si>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</si>
  <si>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</si>
  <si>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</si>
  <si>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</si>
  <si>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</si>
  <si>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</si>
  <si>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</si>
  <si>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</si>
  <si>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</si>
  <si>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</si>
  <si>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</si>
  <si>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</si>
  <si>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</si>
  <si>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</si>
  <si>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</si>
  <si>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</si>
  <si>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</si>
  <si>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</si>
  <si>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</si>
  <si>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</si>
  <si>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</si>
  <si>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</si>
  <si>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</si>
  <si>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</si>
  <si>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</si>
  <si>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</si>
  <si>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</si>
  <si>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</si>
  <si>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</si>
  <si>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</si>
  <si>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</si>
  <si>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</si>
  <si>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</si>
  <si>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</si>
  <si>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</si>
  <si>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</si>
  <si>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</si>
  <si>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</si>
  <si>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</si>
  <si>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</si>
  <si>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</si>
  <si>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</si>
  <si>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</si>
  <si>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</si>
  <si>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</si>
  <si>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</si>
  <si>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</si>
  <si>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</si>
  <si>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</si>
  <si>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</si>
  <si>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</si>
  <si>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</si>
  <si>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</si>
  <si>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</si>
  <si>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</si>
  <si>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</si>
  <si>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</si>
  <si>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</si>
  <si>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</si>
  <si>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</si>
  <si>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</si>
  <si>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</si>
  <si>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</si>
  <si>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</si>
  <si>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</si>
  <si>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</si>
  <si>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</si>
  <si>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</si>
  <si>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</si>
  <si>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</si>
  <si>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</si>
  <si>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</si>
  <si>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</si>
  <si>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</si>
  <si>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</si>
  <si>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</si>
  <si>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</si>
  <si>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</si>
  <si>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</si>
  <si>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</si>
  <si>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</si>
  <si>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</si>
  <si>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</si>
  <si>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</si>
  <si>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</si>
  <si>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</si>
  <si>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</si>
  <si>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</si>
  <si>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</si>
  <si>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</si>
  <si>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</si>
  <si>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</si>
  <si>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</si>
  <si>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</si>
  <si>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</si>
  <si>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</si>
  <si>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</si>
  <si>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</si>
  <si>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</si>
  <si>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</si>
  <si>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</si>
  <si>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</si>
  <si>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</si>
  <si>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</si>
  <si>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</si>
  <si>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</si>
  <si>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</si>
  <si>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</si>
  <si>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</si>
  <si>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</si>
  <si>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</si>
  <si>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</si>
  <si>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</si>
  <si>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</si>
  <si>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</si>
  <si>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</si>
  <si>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</si>
  <si>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</si>
  <si>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</si>
  <si>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</si>
  <si>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</si>
  <si>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</si>
  <si>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</si>
  <si>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</si>
  <si>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</si>
  <si>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</si>
  <si>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</si>
  <si>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</si>
  <si>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</si>
  <si>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</si>
  <si>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</si>
  <si>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</si>
  <si>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</si>
  <si>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</si>
  <si>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</si>
  <si>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</si>
  <si>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</si>
  <si>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</si>
  <si>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</si>
  <si>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</si>
  <si>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</si>
  <si>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</si>
  <si>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</si>
  <si>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</si>
  <si>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</si>
  <si>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</si>
  <si>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</si>
  <si>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</si>
  <si>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</si>
  <si>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</si>
  <si>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</si>
  <si>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</si>
  <si>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</si>
  <si>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</si>
  <si>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</si>
  <si>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</si>
  <si>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</si>
  <si>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</si>
  <si>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</si>
  <si>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</si>
  <si>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</si>
  <si>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</si>
  <si>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</si>
  <si>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</si>
  <si>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</si>
  <si>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</si>
  <si>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</si>
  <si>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</si>
  <si>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</si>
  <si>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</si>
  <si>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</si>
  <si>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</si>
  <si>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</si>
  <si>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</si>
  <si>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</si>
  <si>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</si>
  <si>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</si>
  <si>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</si>
  <si>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</si>
  <si>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</si>
  <si>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</si>
  <si>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</si>
  <si>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</si>
  <si>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</si>
  <si>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Beneficiario</t>
  </si>
  <si>
    <t>Totale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</si>
  <si>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</si>
  <si>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</si>
  <si>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r>
      <rPr>
        <b/>
        <i/>
        <sz val="14"/>
        <rFont val="Calibri"/>
        <family val="2"/>
      </rPr>
      <t xml:space="preserve">PM03 Monitoraggio audit sulle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</si>
  <si>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49, paragrafo 1, lettera a) del regolamento (UE) n. 223/2014), meno le eventuali unità di campionamento negative. Ove applicabile, fornire spiegazioni al precedente punto 5.4. </t>
  </si>
  <si>
    <t>(⁴) Importo delle spese sottoposte a audit (se si applica il sotto-campionamento a norma dell'articolo 6, paragrafo 9, del Regolamento (UE) n. 532/2014, in questa colonna si deve inserire solo l'importo delle voci di spesa effettivamente sottoposte a audit a norma dell'articolo 5 del medesimo regolamento.</t>
  </si>
  <si>
    <t>Autorità di Audit
FONDO DI AIUTI EUROPEI AGLI INDIGENTI IN ITALIA
PO I - FEAD 2014/2020
PROGRAMMA OPERATIVO PER LA FORNITURA 
DI PRODOTTI ALIMENTARI E/O ASSISTENZA MATERIALE DI BASE 
PER IL SOSTEGNO A TITOLO DEL FONDO DI AIUTI EUROPEI AGLI INDIGENTI IN ITALIA
Manuale delle Procedure di Audit
PROGRAMMAZIONE COMUNITARIA 2014-2020
CCI 2014IT05FMOP001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</si>
</sst>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0.000%"/>
    <numFmt numFmtId="167" formatCode="[$€-2]\ #,##0.00;[Red]\-[$€-2]\ #,##0.00"/>
    <numFmt numFmtId="168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38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Protection="1">
      <protection locked="0"/>
    </xf>
    <xf numFmtId="165" fontId="0" fillId="0" borderId="0" xfId="2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164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4" fontId="0" fillId="2" borderId="23" xfId="4" applyFont="1" applyFill="1" applyBorder="1" applyAlignment="1">
      <alignment horizontal="right" vertical="center" wrapText="1"/>
    </xf>
    <xf numFmtId="0" fontId="0" fillId="2" borderId="3" xfId="0" applyFill="1" applyBorder="1" applyAlignment="1">
      <alignment horizontal="left" vertical="center" wrapText="1"/>
    </xf>
    <xf numFmtId="0" fontId="0" fillId="8" borderId="3" xfId="0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center" vertical="center" wrapText="1"/>
    </xf>
    <xf numFmtId="164" fontId="0" fillId="3" borderId="3" xfId="4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righ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8" borderId="21" xfId="0" applyFill="1" applyBorder="1" applyAlignment="1">
      <alignment horizontal="center" vertical="center" wrapText="1"/>
    </xf>
    <xf numFmtId="164" fontId="0" fillId="2" borderId="21" xfId="4" applyFont="1" applyFill="1" applyBorder="1" applyAlignment="1">
      <alignment horizontal="right" vertical="center" wrapText="1"/>
    </xf>
    <xf numFmtId="164" fontId="0" fillId="2" borderId="21" xfId="4" applyFont="1" applyFill="1" applyBorder="1" applyAlignment="1">
      <alignment horizontal="center" vertical="center" wrapText="1"/>
    </xf>
    <xf numFmtId="164" fontId="0" fillId="3" borderId="21" xfId="4" applyFont="1" applyFill="1" applyBorder="1" applyAlignment="1">
      <alignment horizontal="center" vertical="center" wrapText="1"/>
    </xf>
    <xf numFmtId="164" fontId="2" fillId="0" borderId="0" xfId="4" applyFont="1"/>
    <xf numFmtId="0" fontId="2" fillId="2" borderId="3" xfId="1" applyFill="1" applyBorder="1"/>
    <xf numFmtId="164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4" fontId="14" fillId="0" borderId="3" xfId="4" applyFont="1" applyBorder="1" applyAlignment="1">
      <alignment horizontal="center" vertical="center" wrapText="1"/>
    </xf>
    <xf numFmtId="164" fontId="14" fillId="0" borderId="31" xfId="4" applyFont="1" applyBorder="1" applyAlignment="1">
      <alignment horizontal="center" vertical="center" wrapText="1"/>
    </xf>
    <xf numFmtId="164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4" fontId="15" fillId="5" borderId="20" xfId="4" applyFont="1" applyFill="1" applyBorder="1" applyAlignment="1">
      <alignment horizontal="center" vertical="center" wrapText="1"/>
    </xf>
    <xf numFmtId="164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4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4" fontId="14" fillId="3" borderId="31" xfId="4" applyFont="1" applyFill="1" applyBorder="1" applyAlignment="1">
      <alignment horizontal="center" vertical="center" wrapText="1"/>
    </xf>
    <xf numFmtId="164" fontId="14" fillId="3" borderId="3" xfId="4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4" fontId="6" fillId="12" borderId="11" xfId="4" applyFont="1" applyFill="1" applyBorder="1" applyAlignment="1">
      <alignment horizontal="center" vertical="center" wrapText="1"/>
    </xf>
    <xf numFmtId="164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4" fontId="15" fillId="5" borderId="42" xfId="4" applyFont="1" applyFill="1" applyBorder="1" applyAlignment="1">
      <alignment horizontal="center" vertical="center" wrapText="1"/>
    </xf>
    <xf numFmtId="164" fontId="15" fillId="5" borderId="40" xfId="4" applyFont="1" applyFill="1" applyBorder="1" applyAlignment="1">
      <alignment horizontal="center" vertical="center" wrapText="1"/>
    </xf>
    <xf numFmtId="164" fontId="15" fillId="5" borderId="41" xfId="4" applyFont="1" applyFill="1" applyBorder="1" applyAlignment="1">
      <alignment horizontal="center" vertical="center" wrapText="1"/>
    </xf>
    <xf numFmtId="164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4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4" fontId="9" fillId="6" borderId="10" xfId="4" applyFont="1" applyFill="1" applyBorder="1" applyAlignment="1">
      <alignment horizontal="center" vertical="center" wrapText="1"/>
    </xf>
    <xf numFmtId="164" fontId="9" fillId="6" borderId="2" xfId="4" applyFont="1" applyFill="1" applyBorder="1" applyAlignment="1">
      <alignment horizontal="center" vertical="center" wrapText="1"/>
    </xf>
    <xf numFmtId="0" fontId="0" fillId="8" borderId="46" xfId="0" applyFill="1" applyBorder="1" applyAlignment="1">
      <alignment horizontal="center" vertical="center" wrapText="1"/>
    </xf>
    <xf numFmtId="164" fontId="0" fillId="2" borderId="46" xfId="4" applyFont="1" applyFill="1" applyBorder="1" applyAlignment="1">
      <alignment horizontal="center" vertical="center" wrapText="1"/>
    </xf>
    <xf numFmtId="164" fontId="0" fillId="3" borderId="46" xfId="4" applyFont="1" applyFill="1" applyBorder="1" applyAlignment="1">
      <alignment horizontal="center" vertical="center" wrapText="1"/>
    </xf>
    <xf numFmtId="164" fontId="0" fillId="3" borderId="32" xfId="4" applyFont="1" applyFill="1" applyBorder="1" applyAlignment="1">
      <alignment horizontal="center" vertical="center" wrapText="1"/>
    </xf>
    <xf numFmtId="164" fontId="0" fillId="3" borderId="48" xfId="4" applyFont="1" applyFill="1" applyBorder="1" applyAlignment="1">
      <alignment horizontal="center" vertical="center" wrapText="1"/>
    </xf>
    <xf numFmtId="164" fontId="0" fillId="3" borderId="33" xfId="4" applyFont="1" applyFill="1" applyBorder="1" applyAlignment="1">
      <alignment horizontal="center" vertical="center" wrapText="1"/>
    </xf>
    <xf numFmtId="164" fontId="0" fillId="8" borderId="23" xfId="4" applyFont="1" applyFill="1" applyBorder="1" applyAlignment="1">
      <alignment horizontal="center" vertical="center" wrapText="1"/>
    </xf>
    <xf numFmtId="164" fontId="0" fillId="8" borderId="45" xfId="4" applyFont="1" applyFill="1" applyBorder="1" applyAlignment="1">
      <alignment horizontal="center" vertical="center" wrapText="1"/>
    </xf>
    <xf numFmtId="164" fontId="0" fillId="8" borderId="27" xfId="4" applyFont="1" applyFill="1" applyBorder="1" applyAlignment="1">
      <alignment horizontal="center" vertical="center" wrapText="1"/>
    </xf>
    <xf numFmtId="164" fontId="0" fillId="3" borderId="18" xfId="4" applyFont="1" applyFill="1" applyBorder="1" applyAlignment="1">
      <alignment horizontal="center" vertical="center" wrapText="1"/>
    </xf>
    <xf numFmtId="164" fontId="0" fillId="3" borderId="19" xfId="4" applyFont="1" applyFill="1" applyBorder="1" applyAlignment="1">
      <alignment horizontal="center" vertical="center" wrapText="1"/>
    </xf>
    <xf numFmtId="164" fontId="0" fillId="3" borderId="20" xfId="4" applyFont="1" applyFill="1" applyBorder="1" applyAlignment="1">
      <alignment horizontal="center" vertical="center" wrapText="1"/>
    </xf>
    <xf numFmtId="164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44" fontId="7" fillId="2" borderId="50" xfId="0" applyNumberFormat="1" applyFont="1" applyFill="1" applyBorder="1" applyAlignment="1">
      <alignment vertical="center"/>
    </xf>
    <xf numFmtId="164" fontId="7" fillId="2" borderId="50" xfId="4" applyFont="1" applyFill="1" applyBorder="1" applyAlignment="1">
      <alignment horizontal="right" vertical="center"/>
    </xf>
    <xf numFmtId="164" fontId="7" fillId="2" borderId="0" xfId="4" applyFont="1" applyFill="1" applyBorder="1" applyAlignment="1">
      <alignment vertical="center"/>
    </xf>
    <xf numFmtId="164" fontId="7" fillId="2" borderId="49" xfId="4" applyFont="1" applyFill="1" applyBorder="1" applyAlignment="1">
      <alignment vertical="center"/>
    </xf>
    <xf numFmtId="164" fontId="7" fillId="2" borderId="50" xfId="4" applyFont="1" applyFill="1" applyBorder="1" applyAlignment="1">
      <alignment vertical="center"/>
    </xf>
    <xf numFmtId="0" fontId="9" fillId="2" borderId="0" xfId="0" applyFont="1" applyFill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4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4" fontId="0" fillId="2" borderId="0" xfId="4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4" fontId="0" fillId="3" borderId="60" xfId="4" applyFont="1" applyFill="1" applyBorder="1" applyAlignment="1">
      <alignment horizontal="center" vertical="center" wrapText="1"/>
    </xf>
    <xf numFmtId="164" fontId="0" fillId="3" borderId="47" xfId="4" applyFont="1" applyFill="1" applyBorder="1" applyAlignment="1">
      <alignment horizontal="center" vertical="center" wrapText="1"/>
    </xf>
    <xf numFmtId="164" fontId="9" fillId="6" borderId="9" xfId="4" applyFont="1" applyFill="1" applyBorder="1" applyAlignment="1">
      <alignment horizontal="center" vertical="center" wrapText="1"/>
    </xf>
    <xf numFmtId="164" fontId="9" fillId="6" borderId="11" xfId="4" applyFont="1" applyFill="1" applyBorder="1" applyAlignment="1">
      <alignment horizontal="center" vertical="center" wrapText="1"/>
    </xf>
    <xf numFmtId="164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4" fontId="14" fillId="0" borderId="3" xfId="4" applyFont="1" applyFill="1" applyBorder="1" applyAlignment="1">
      <alignment horizontal="center" vertical="center"/>
    </xf>
    <xf numFmtId="164" fontId="13" fillId="0" borderId="3" xfId="4" applyFont="1" applyBorder="1" applyAlignment="1">
      <alignment vertical="center"/>
    </xf>
    <xf numFmtId="164" fontId="14" fillId="0" borderId="3" xfId="4" applyFont="1" applyFill="1" applyBorder="1" applyAlignment="1">
      <alignment horizontal="center" vertical="center" wrapText="1"/>
    </xf>
    <xf numFmtId="164" fontId="14" fillId="10" borderId="3" xfId="4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164" fontId="8" fillId="2" borderId="16" xfId="4" applyFont="1" applyFill="1" applyBorder="1" applyAlignment="1">
      <alignment vertical="center"/>
    </xf>
    <xf numFmtId="164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4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7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44" fontId="7" fillId="5" borderId="68" xfId="0" applyNumberFormat="1" applyFont="1" applyFill="1" applyBorder="1" applyAlignment="1">
      <alignment vertical="center"/>
    </xf>
    <xf numFmtId="164" fontId="7" fillId="5" borderId="4" xfId="4" applyFont="1" applyFill="1" applyBorder="1" applyAlignment="1">
      <alignment horizontal="right" vertical="center"/>
    </xf>
    <xf numFmtId="164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/>
    </xf>
    <xf numFmtId="0" fontId="0" fillId="2" borderId="46" xfId="0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/>
    <xf numFmtId="164" fontId="7" fillId="2" borderId="0" xfId="0" applyNumberFormat="1" applyFont="1" applyFill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4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4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4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4" fontId="0" fillId="2" borderId="15" xfId="4" applyFont="1" applyFill="1" applyBorder="1"/>
    <xf numFmtId="164" fontId="0" fillId="2" borderId="16" xfId="4" applyFont="1" applyFill="1" applyBorder="1"/>
    <xf numFmtId="164" fontId="0" fillId="2" borderId="17" xfId="4" applyFont="1" applyFill="1" applyBorder="1"/>
    <xf numFmtId="0" fontId="0" fillId="2" borderId="12" xfId="0" applyFill="1" applyBorder="1"/>
    <xf numFmtId="164" fontId="0" fillId="2" borderId="18" xfId="4" applyFont="1" applyFill="1" applyBorder="1"/>
    <xf numFmtId="164" fontId="0" fillId="2" borderId="3" xfId="4" applyFont="1" applyFill="1" applyBorder="1"/>
    <xf numFmtId="164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4" fontId="0" fillId="2" borderId="20" xfId="4" applyFont="1" applyFill="1" applyBorder="1"/>
    <xf numFmtId="164" fontId="0" fillId="2" borderId="21" xfId="4" applyFont="1" applyFill="1" applyBorder="1"/>
    <xf numFmtId="164" fontId="0" fillId="2" borderId="22" xfId="4" applyFont="1" applyFill="1" applyBorder="1"/>
    <xf numFmtId="164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168" fontId="0" fillId="2" borderId="36" xfId="5" applyNumberFormat="1" applyFont="1" applyFill="1" applyBorder="1" applyAlignment="1">
      <alignment vertical="center"/>
    </xf>
    <xf numFmtId="168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8" fontId="0" fillId="2" borderId="26" xfId="5" applyNumberFormat="1" applyFont="1" applyFill="1" applyBorder="1" applyAlignment="1">
      <alignment vertical="center"/>
    </xf>
    <xf numFmtId="168" fontId="0" fillId="20" borderId="29" xfId="5" applyNumberFormat="1" applyFont="1" applyFill="1" applyBorder="1" applyAlignment="1">
      <alignment vertical="center"/>
    </xf>
    <xf numFmtId="168" fontId="0" fillId="20" borderId="62" xfId="5" applyNumberFormat="1" applyFont="1" applyFill="1" applyBorder="1" applyAlignment="1">
      <alignment vertical="center"/>
    </xf>
    <xf numFmtId="168" fontId="0" fillId="2" borderId="35" xfId="5" applyNumberFormat="1" applyFont="1" applyFill="1" applyBorder="1" applyAlignment="1">
      <alignment vertical="center"/>
    </xf>
    <xf numFmtId="168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164" fontId="0" fillId="0" borderId="0" xfId="4" applyFon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47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9" fillId="6" borderId="76" xfId="4" applyFont="1" applyFill="1" applyBorder="1" applyAlignment="1">
      <alignment horizontal="center" vertical="center" wrapText="1"/>
    </xf>
    <xf numFmtId="0" fontId="0" fillId="2" borderId="60" xfId="0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left" vertical="center" wrapText="1"/>
    </xf>
    <xf numFmtId="0" fontId="0" fillId="8" borderId="31" xfId="0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ill="1" applyBorder="1" applyAlignment="1">
      <alignment horizontal="left" vertical="center" wrapText="1"/>
    </xf>
    <xf numFmtId="164" fontId="0" fillId="2" borderId="30" xfId="4" applyFont="1" applyFill="1" applyBorder="1" applyAlignment="1">
      <alignment horizontal="right" vertical="center" wrapText="1"/>
    </xf>
    <xf numFmtId="164" fontId="0" fillId="2" borderId="31" xfId="4" applyFont="1" applyFill="1" applyBorder="1" applyAlignment="1">
      <alignment horizontal="center" vertical="center" wrapText="1"/>
    </xf>
    <xf numFmtId="164" fontId="0" fillId="3" borderId="31" xfId="4" applyFont="1" applyFill="1" applyBorder="1" applyAlignment="1">
      <alignment horizontal="center" vertical="center" wrapText="1"/>
    </xf>
    <xf numFmtId="164" fontId="0" fillId="3" borderId="79" xfId="4" applyFont="1" applyFill="1" applyBorder="1" applyAlignment="1">
      <alignment horizontal="center" vertical="center" wrapText="1"/>
    </xf>
    <xf numFmtId="164" fontId="0" fillId="3" borderId="77" xfId="4" applyFont="1" applyFill="1" applyBorder="1" applyAlignment="1">
      <alignment horizontal="center" vertical="center" wrapText="1"/>
    </xf>
    <xf numFmtId="164" fontId="0" fillId="3" borderId="78" xfId="4" applyFont="1" applyFill="1" applyBorder="1" applyAlignment="1">
      <alignment horizontal="center" vertical="center" wrapText="1"/>
    </xf>
    <xf numFmtId="164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4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6" fillId="2" borderId="0" xfId="6" applyFont="1" applyFill="1" applyAlignment="1">
      <alignment horizontal="center" wrapText="1"/>
    </xf>
    <xf numFmtId="0" fontId="27" fillId="2" borderId="0" xfId="6" applyFont="1" applyFill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 xr:uid="{00000000-0005-0000-0000-000001000000}"/>
    <cellStyle name="Normal 2" xfId="1" xr:uid="{00000000-0005-0000-0000-000002000000}"/>
    <cellStyle name="Normal 3 2 3" xfId="6" xr:uid="{00000000-0005-0000-0000-000003000000}"/>
    <cellStyle name="Normale" xfId="0" builtinId="0"/>
    <cellStyle name="Percentuale" xfId="2" builtinId="5"/>
    <cellStyle name="Valuta 2" xfId="3" xr:uid="{00000000-0005-0000-0000-000006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66FFFF"/>
      <color rgb="FF00CC66"/>
      <color rgb="FFFFFF99"/>
      <color rgb="FF9999FF"/>
      <color rgb="FF0066FF"/>
      <color rgb="FF00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196265</xdr:colOff>
      <xdr:row>3</xdr:row>
      <xdr:rowOff>139499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7C5F5CA-4652-49ED-AB3F-95EC4F218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219" y="238125"/>
          <a:ext cx="6066046" cy="615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84361-CAF4-D04B-A425-E4185CBEB076}">
  <sheetPr>
    <pageSetUpPr fitToPage="1"/>
  </sheetPr>
  <dimension ref="A1:BO38"/>
  <sheetViews>
    <sheetView tabSelected="1" view="pageBreakPreview" zoomScale="80" zoomScaleNormal="80" zoomScaleSheetLayoutView="80" workbookViewId="0">
      <selection activeCell="A8" sqref="A8:J8"/>
    </sheetView>
  </sheetViews>
  <sheetFormatPr defaultColWidth="9.140625" defaultRowHeight="18.75" x14ac:dyDescent="0.3"/>
  <cols>
    <col min="1" max="8" width="9.140625" style="279"/>
    <col min="9" max="9" width="15.140625" style="279" customWidth="1"/>
    <col min="10" max="67" width="9.140625" style="277"/>
    <col min="68" max="16384" width="9.140625" style="279"/>
  </cols>
  <sheetData>
    <row r="1" spans="1:10" x14ac:dyDescent="0.3">
      <c r="A1" s="277"/>
      <c r="B1" s="278"/>
      <c r="C1" s="277"/>
      <c r="D1" s="277"/>
      <c r="E1" s="277"/>
      <c r="F1" s="277"/>
      <c r="G1" s="277"/>
      <c r="H1" s="277"/>
      <c r="I1" s="277"/>
    </row>
    <row r="2" spans="1:10" x14ac:dyDescent="0.3">
      <c r="A2" s="277"/>
      <c r="B2" s="278"/>
      <c r="C2" s="277"/>
      <c r="D2" s="277"/>
      <c r="E2" s="277"/>
      <c r="F2" s="277"/>
      <c r="G2" s="277"/>
      <c r="H2" s="277"/>
      <c r="I2" s="277"/>
    </row>
    <row r="3" spans="1:10" x14ac:dyDescent="0.3">
      <c r="A3" s="277"/>
      <c r="B3" s="278"/>
      <c r="C3" s="277"/>
      <c r="D3" s="277"/>
      <c r="E3" s="277"/>
      <c r="F3" s="277"/>
      <c r="G3" s="277"/>
      <c r="H3" s="277"/>
      <c r="I3" s="277"/>
    </row>
    <row r="4" spans="1:10" x14ac:dyDescent="0.3">
      <c r="A4" s="277"/>
      <c r="B4" s="278"/>
      <c r="C4" s="277"/>
      <c r="D4" s="277"/>
      <c r="E4" s="277"/>
      <c r="F4" s="277"/>
      <c r="G4" s="277"/>
      <c r="H4" s="277"/>
      <c r="I4" s="277"/>
    </row>
    <row r="5" spans="1:10" x14ac:dyDescent="0.3">
      <c r="A5" s="277"/>
      <c r="B5" s="277"/>
      <c r="C5" s="277"/>
      <c r="D5" s="277"/>
      <c r="E5" s="277"/>
      <c r="F5" s="277"/>
      <c r="G5" s="277"/>
      <c r="H5" s="277"/>
      <c r="I5" s="277"/>
    </row>
    <row r="6" spans="1:10" x14ac:dyDescent="0.3">
      <c r="A6" s="277"/>
      <c r="B6" s="277"/>
      <c r="C6" s="277"/>
      <c r="D6" s="277"/>
      <c r="E6" s="277"/>
      <c r="F6" s="277"/>
      <c r="G6" s="277"/>
      <c r="H6" s="277"/>
      <c r="I6" s="277"/>
    </row>
    <row r="7" spans="1:10" x14ac:dyDescent="0.3">
      <c r="A7" s="297"/>
      <c r="B7" s="297"/>
      <c r="C7" s="297"/>
      <c r="D7" s="297"/>
      <c r="E7" s="297"/>
      <c r="F7" s="297"/>
      <c r="G7" s="297"/>
      <c r="H7" s="297"/>
      <c r="I7" s="297"/>
      <c r="J7" s="297"/>
    </row>
    <row r="8" spans="1:10" ht="249" customHeight="1" x14ac:dyDescent="0.3">
      <c r="A8" s="298" t="s">
        <v>208</v>
      </c>
      <c r="B8" s="297"/>
      <c r="C8" s="297"/>
      <c r="D8" s="297"/>
      <c r="E8" s="297"/>
      <c r="F8" s="297"/>
      <c r="G8" s="297"/>
      <c r="H8" s="297"/>
      <c r="I8" s="297"/>
      <c r="J8" s="297"/>
    </row>
    <row r="9" spans="1:10" ht="17.100000000000001" customHeight="1" x14ac:dyDescent="0.3">
      <c r="A9" s="277"/>
      <c r="B9" s="278"/>
      <c r="C9" s="277"/>
      <c r="D9" s="277"/>
      <c r="E9" s="277"/>
      <c r="F9" s="277"/>
      <c r="G9" s="277"/>
      <c r="H9" s="277"/>
      <c r="I9" s="277"/>
    </row>
    <row r="10" spans="1:10" ht="12.75" customHeight="1" x14ac:dyDescent="0.3">
      <c r="A10" s="277"/>
      <c r="B10" s="278"/>
      <c r="C10" s="277"/>
      <c r="D10" s="277"/>
      <c r="E10" s="277"/>
      <c r="F10" s="277"/>
      <c r="G10" s="277"/>
      <c r="H10" s="277"/>
      <c r="I10" s="277"/>
    </row>
    <row r="11" spans="1:10" ht="9" hidden="1" customHeight="1" x14ac:dyDescent="0.3">
      <c r="A11" s="277"/>
      <c r="B11" s="278"/>
      <c r="C11" s="277"/>
      <c r="D11" s="277"/>
      <c r="E11" s="277"/>
      <c r="F11" s="277"/>
      <c r="G11" s="277"/>
      <c r="H11" s="277"/>
      <c r="I11" s="277"/>
    </row>
    <row r="12" spans="1:10" hidden="1" x14ac:dyDescent="0.3">
      <c r="A12" s="277"/>
      <c r="B12" s="278"/>
      <c r="C12" s="277"/>
      <c r="D12" s="277"/>
      <c r="E12" s="277"/>
      <c r="F12" s="277"/>
      <c r="G12" s="277"/>
      <c r="H12" s="277"/>
      <c r="I12" s="277"/>
    </row>
    <row r="13" spans="1:10" ht="19.5" customHeight="1" x14ac:dyDescent="0.3">
      <c r="A13" s="277"/>
      <c r="B13" s="278"/>
      <c r="C13" s="277"/>
      <c r="D13" s="277"/>
      <c r="E13" s="277"/>
      <c r="F13" s="277"/>
      <c r="G13" s="277"/>
      <c r="H13" s="277"/>
      <c r="I13" s="277"/>
    </row>
    <row r="14" spans="1:10" ht="19.5" customHeight="1" x14ac:dyDescent="0.3">
      <c r="A14" s="299" t="s">
        <v>205</v>
      </c>
      <c r="B14" s="299"/>
      <c r="C14" s="299"/>
      <c r="D14" s="299"/>
      <c r="E14" s="299"/>
      <c r="F14" s="299"/>
      <c r="G14" s="299"/>
      <c r="H14" s="299"/>
      <c r="I14" s="299"/>
      <c r="J14" s="299"/>
    </row>
    <row r="15" spans="1:10" ht="153.6" customHeight="1" x14ac:dyDescent="0.3">
      <c r="A15" s="299"/>
      <c r="B15" s="299"/>
      <c r="C15" s="299"/>
      <c r="D15" s="299"/>
      <c r="E15" s="299"/>
      <c r="F15" s="299"/>
      <c r="G15" s="299"/>
      <c r="H15" s="299"/>
      <c r="I15" s="299"/>
      <c r="J15" s="299"/>
    </row>
    <row r="16" spans="1:10" x14ac:dyDescent="0.3">
      <c r="A16" s="277"/>
      <c r="B16" s="278"/>
      <c r="C16" s="277"/>
      <c r="D16" s="277"/>
      <c r="E16" s="277"/>
      <c r="F16" s="277"/>
      <c r="G16" s="277"/>
      <c r="H16" s="277"/>
      <c r="I16" s="277"/>
    </row>
    <row r="17" spans="1:9" x14ac:dyDescent="0.3">
      <c r="A17" s="277"/>
      <c r="B17" s="278"/>
      <c r="C17" s="277"/>
      <c r="D17" s="277"/>
      <c r="E17" s="277"/>
      <c r="F17" s="277"/>
      <c r="G17" s="277"/>
      <c r="H17" s="277"/>
      <c r="I17" s="277"/>
    </row>
    <row r="18" spans="1:9" x14ac:dyDescent="0.3">
      <c r="A18" s="277"/>
      <c r="B18" s="278"/>
      <c r="C18" s="277"/>
      <c r="D18" s="277"/>
      <c r="E18" s="277"/>
      <c r="F18" s="277"/>
      <c r="G18" s="277"/>
      <c r="H18" s="277"/>
      <c r="I18" s="277"/>
    </row>
    <row r="19" spans="1:9" x14ac:dyDescent="0.3">
      <c r="A19" s="277"/>
      <c r="B19" s="278"/>
      <c r="C19" s="277"/>
      <c r="D19" s="277"/>
      <c r="E19" s="277"/>
      <c r="F19" s="277"/>
      <c r="G19" s="277"/>
      <c r="H19" s="277"/>
      <c r="I19" s="277"/>
    </row>
    <row r="20" spans="1:9" x14ac:dyDescent="0.3">
      <c r="A20" s="277"/>
      <c r="B20" s="278"/>
      <c r="C20" s="277"/>
      <c r="D20" s="277"/>
      <c r="E20" s="277"/>
      <c r="F20" s="277"/>
      <c r="G20" s="277"/>
      <c r="H20" s="277"/>
      <c r="I20" s="277"/>
    </row>
    <row r="21" spans="1:9" x14ac:dyDescent="0.3">
      <c r="A21" s="277"/>
      <c r="B21" s="278"/>
      <c r="C21" s="277"/>
      <c r="D21" s="277"/>
      <c r="E21" s="277"/>
      <c r="F21" s="277"/>
      <c r="G21" s="277"/>
      <c r="H21" s="277"/>
      <c r="I21" s="277"/>
    </row>
    <row r="22" spans="1:9" x14ac:dyDescent="0.3">
      <c r="A22" s="277"/>
      <c r="B22" s="278"/>
      <c r="C22" s="277"/>
      <c r="D22" s="277"/>
      <c r="E22" s="277"/>
      <c r="F22" s="277"/>
      <c r="G22" s="277"/>
      <c r="H22" s="277"/>
      <c r="I22" s="277"/>
    </row>
    <row r="23" spans="1:9" x14ac:dyDescent="0.3">
      <c r="A23" s="277"/>
      <c r="B23" s="278"/>
      <c r="C23" s="277"/>
      <c r="D23" s="277"/>
      <c r="E23" s="277"/>
      <c r="F23" s="277"/>
      <c r="G23" s="277"/>
      <c r="H23" s="277"/>
      <c r="I23" s="277"/>
    </row>
    <row r="24" spans="1:9" x14ac:dyDescent="0.3">
      <c r="A24" s="277"/>
      <c r="B24" s="278"/>
      <c r="C24" s="277"/>
      <c r="D24" s="277"/>
      <c r="E24" s="277"/>
      <c r="F24" s="277"/>
      <c r="G24" s="277"/>
      <c r="H24" s="277"/>
      <c r="I24" s="277"/>
    </row>
    <row r="25" spans="1:9" x14ac:dyDescent="0.3">
      <c r="A25" s="277"/>
      <c r="B25" s="278"/>
      <c r="C25" s="277"/>
      <c r="D25" s="277"/>
      <c r="E25" s="277"/>
      <c r="F25" s="277"/>
      <c r="G25" s="277"/>
      <c r="H25" s="277"/>
      <c r="I25" s="277"/>
    </row>
    <row r="26" spans="1:9" x14ac:dyDescent="0.3">
      <c r="A26" s="277"/>
      <c r="B26" s="278"/>
      <c r="C26" s="277"/>
      <c r="D26" s="277"/>
      <c r="E26" s="277"/>
      <c r="F26" s="277"/>
      <c r="G26" s="277"/>
      <c r="H26" s="277"/>
      <c r="I26" s="277"/>
    </row>
    <row r="27" spans="1:9" x14ac:dyDescent="0.3">
      <c r="A27" s="277"/>
      <c r="B27" s="278"/>
      <c r="C27" s="277"/>
      <c r="D27" s="277"/>
      <c r="E27" s="277"/>
      <c r="F27" s="277"/>
      <c r="G27" s="277"/>
      <c r="H27" s="277"/>
      <c r="I27" s="277"/>
    </row>
    <row r="28" spans="1:9" x14ac:dyDescent="0.3">
      <c r="A28" s="277"/>
      <c r="B28" s="278"/>
      <c r="C28" s="277"/>
      <c r="D28" s="277"/>
      <c r="E28" s="277"/>
      <c r="F28" s="277"/>
      <c r="G28" s="277"/>
      <c r="H28" s="277"/>
      <c r="I28" s="277"/>
    </row>
    <row r="29" spans="1:9" x14ac:dyDescent="0.3">
      <c r="A29" s="277"/>
      <c r="B29" s="278"/>
      <c r="C29" s="277"/>
      <c r="D29" s="277"/>
      <c r="E29" s="277"/>
      <c r="F29" s="277"/>
      <c r="G29" s="277"/>
      <c r="H29" s="277"/>
      <c r="I29" s="277"/>
    </row>
    <row r="30" spans="1:9" x14ac:dyDescent="0.3">
      <c r="A30" s="277"/>
      <c r="B30" s="278"/>
      <c r="C30" s="277"/>
      <c r="D30" s="277"/>
      <c r="E30" s="277"/>
      <c r="F30" s="277"/>
      <c r="G30" s="277"/>
      <c r="H30" s="277"/>
      <c r="I30" s="277"/>
    </row>
    <row r="31" spans="1:9" x14ac:dyDescent="0.3">
      <c r="A31" s="277"/>
      <c r="B31" s="278"/>
      <c r="C31" s="277"/>
      <c r="D31" s="277"/>
      <c r="E31" s="277"/>
      <c r="F31" s="277"/>
      <c r="G31" s="277"/>
      <c r="H31" s="277"/>
      <c r="I31" s="277"/>
    </row>
    <row r="32" spans="1:9" x14ac:dyDescent="0.3">
      <c r="A32" s="277"/>
      <c r="B32" s="278"/>
      <c r="C32" s="277"/>
      <c r="D32" s="277"/>
      <c r="E32" s="277"/>
      <c r="F32" s="277"/>
      <c r="G32" s="277"/>
      <c r="H32" s="277"/>
      <c r="I32" s="277"/>
    </row>
    <row r="33" spans="1:9" x14ac:dyDescent="0.3">
      <c r="A33" s="277"/>
      <c r="B33" s="278"/>
      <c r="C33" s="277"/>
      <c r="D33" s="277"/>
      <c r="E33" s="277"/>
      <c r="F33" s="277"/>
      <c r="G33" s="277"/>
      <c r="H33" s="277"/>
      <c r="I33" s="277"/>
    </row>
    <row r="34" spans="1:9" x14ac:dyDescent="0.3">
      <c r="A34" s="277"/>
      <c r="B34" s="278"/>
      <c r="C34" s="277"/>
      <c r="D34" s="277"/>
      <c r="E34" s="277"/>
      <c r="F34" s="277"/>
      <c r="G34" s="277"/>
      <c r="H34" s="277"/>
      <c r="I34" s="277"/>
    </row>
    <row r="35" spans="1:9" x14ac:dyDescent="0.3">
      <c r="A35" s="277"/>
      <c r="B35" s="278"/>
      <c r="C35" s="277"/>
      <c r="D35" s="277"/>
      <c r="E35" s="277"/>
      <c r="F35" s="277"/>
      <c r="G35" s="277"/>
      <c r="H35" s="277"/>
      <c r="I35" s="277"/>
    </row>
    <row r="36" spans="1:9" x14ac:dyDescent="0.3">
      <c r="A36" s="277"/>
      <c r="B36" s="278"/>
      <c r="C36" s="277"/>
      <c r="D36" s="277"/>
      <c r="E36" s="277"/>
      <c r="F36" s="277"/>
      <c r="G36" s="277"/>
      <c r="H36" s="277"/>
      <c r="I36" s="277"/>
    </row>
    <row r="37" spans="1:9" x14ac:dyDescent="0.3">
      <c r="A37" s="277"/>
      <c r="B37" s="278"/>
      <c r="C37" s="277"/>
      <c r="D37" s="277"/>
      <c r="E37" s="277"/>
      <c r="F37" s="277"/>
      <c r="G37" s="277"/>
      <c r="H37" s="277"/>
      <c r="I37" s="277"/>
    </row>
    <row r="38" spans="1:9" x14ac:dyDescent="0.3">
      <c r="A38" s="277" t="s">
        <v>203</v>
      </c>
      <c r="B38" s="278"/>
      <c r="C38" s="277"/>
      <c r="D38" s="277"/>
      <c r="E38" s="277"/>
      <c r="F38" s="277"/>
      <c r="G38" s="277"/>
      <c r="H38" s="277"/>
      <c r="I38" s="277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0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FF"/>
  </sheetPr>
  <dimension ref="A1:W62"/>
  <sheetViews>
    <sheetView showGridLines="0" zoomScaleNormal="100" zoomScaleSheetLayoutView="5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2" sqref="C42"/>
    </sheetView>
  </sheetViews>
  <sheetFormatPr defaultColWidth="9.140625" defaultRowHeight="43.5" customHeight="1" x14ac:dyDescent="0.25"/>
  <cols>
    <col min="1" max="1" width="1.42578125" style="22" customWidth="1"/>
    <col min="2" max="2" width="18.42578125" style="20" customWidth="1"/>
    <col min="3" max="3" width="44" style="21" customWidth="1"/>
    <col min="4" max="4" width="24.42578125" style="21" customWidth="1"/>
    <col min="5" max="5" width="20.140625" style="20" customWidth="1"/>
    <col min="6" max="6" width="20.85546875" style="20" customWidth="1"/>
    <col min="7" max="7" width="18.42578125" style="21" customWidth="1"/>
    <col min="8" max="11" width="17.42578125" style="21" customWidth="1"/>
    <col min="12" max="13" width="19.85546875" style="21" customWidth="1"/>
    <col min="14" max="15" width="20.42578125" style="21" customWidth="1"/>
    <col min="16" max="17" width="23.42578125" style="21" customWidth="1"/>
    <col min="18" max="18" width="20.42578125" style="21" customWidth="1"/>
    <col min="19" max="20" width="21.42578125" style="21" customWidth="1"/>
    <col min="21" max="21" width="21.42578125" style="22" customWidth="1"/>
    <col min="22" max="22" width="17.42578125" style="22" customWidth="1"/>
    <col min="23" max="23" width="15.42578125" style="22" customWidth="1"/>
    <col min="24" max="16384" width="9.140625" style="22"/>
  </cols>
  <sheetData>
    <row r="1" spans="2:23" ht="70.5" customHeight="1" thickBot="1" x14ac:dyDescent="0.3">
      <c r="C1" s="300" t="s">
        <v>204</v>
      </c>
      <c r="D1" s="300"/>
      <c r="E1" s="300"/>
      <c r="F1" s="300"/>
      <c r="G1" s="300"/>
      <c r="H1" s="300"/>
      <c r="I1" s="300"/>
      <c r="J1" s="300"/>
      <c r="K1" s="300"/>
    </row>
    <row r="2" spans="2:23" ht="47.25" customHeight="1" thickBot="1" x14ac:dyDescent="0.3">
      <c r="D2" s="306" t="s">
        <v>93</v>
      </c>
      <c r="E2" s="304"/>
      <c r="F2" s="305"/>
      <c r="G2" s="307" t="s">
        <v>94</v>
      </c>
      <c r="H2" s="308"/>
      <c r="I2" s="308"/>
      <c r="J2" s="308"/>
      <c r="K2" s="309"/>
      <c r="L2" s="306" t="s">
        <v>99</v>
      </c>
      <c r="M2" s="305"/>
      <c r="N2" s="301" t="s">
        <v>95</v>
      </c>
      <c r="O2" s="303"/>
      <c r="P2" s="306" t="s">
        <v>98</v>
      </c>
      <c r="Q2" s="304"/>
      <c r="R2" s="305"/>
      <c r="S2" s="301" t="s">
        <v>96</v>
      </c>
      <c r="T2" s="302"/>
      <c r="U2" s="303"/>
      <c r="V2" s="304" t="s">
        <v>97</v>
      </c>
      <c r="W2" s="305"/>
    </row>
    <row r="3" spans="2:23" s="24" customFormat="1" ht="119.25" customHeight="1" x14ac:dyDescent="0.25">
      <c r="B3" s="191" t="s">
        <v>69</v>
      </c>
      <c r="C3" s="191" t="s">
        <v>166</v>
      </c>
      <c r="D3" s="131" t="s">
        <v>48</v>
      </c>
      <c r="E3" s="193" t="s">
        <v>49</v>
      </c>
      <c r="F3" s="132" t="s">
        <v>1</v>
      </c>
      <c r="G3" s="194" t="s">
        <v>88</v>
      </c>
      <c r="H3" s="195" t="s">
        <v>89</v>
      </c>
      <c r="I3" s="195" t="s">
        <v>90</v>
      </c>
      <c r="J3" s="195" t="s">
        <v>91</v>
      </c>
      <c r="K3" s="196" t="s">
        <v>92</v>
      </c>
      <c r="L3" s="131" t="s">
        <v>87</v>
      </c>
      <c r="M3" s="132" t="s">
        <v>1</v>
      </c>
      <c r="N3" s="194" t="s">
        <v>46</v>
      </c>
      <c r="O3" s="196" t="s">
        <v>47</v>
      </c>
      <c r="P3" s="131" t="s">
        <v>100</v>
      </c>
      <c r="Q3" s="193" t="s">
        <v>1</v>
      </c>
      <c r="R3" s="132" t="s">
        <v>47</v>
      </c>
      <c r="S3" s="194" t="s">
        <v>50</v>
      </c>
      <c r="T3" s="195" t="s">
        <v>51</v>
      </c>
      <c r="U3" s="196" t="s">
        <v>52</v>
      </c>
      <c r="V3" s="192" t="s">
        <v>53</v>
      </c>
      <c r="W3" s="132" t="s">
        <v>54</v>
      </c>
    </row>
    <row r="4" spans="2:23" ht="35.1" customHeight="1" x14ac:dyDescent="0.25">
      <c r="B4" s="244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2"/>
      <c r="O4" s="19"/>
      <c r="P4" s="19"/>
      <c r="Q4" s="19"/>
      <c r="R4" s="19"/>
      <c r="S4" s="262"/>
      <c r="T4" s="19"/>
      <c r="U4" s="263"/>
      <c r="V4" s="262"/>
      <c r="W4" s="23"/>
    </row>
    <row r="5" spans="2:23" ht="35.1" customHeight="1" x14ac:dyDescent="0.25">
      <c r="B5" s="244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2"/>
      <c r="O5" s="19"/>
      <c r="P5" s="19"/>
      <c r="Q5" s="19"/>
      <c r="R5" s="19"/>
      <c r="S5" s="262"/>
      <c r="T5" s="19"/>
      <c r="U5" s="263"/>
      <c r="V5" s="264"/>
      <c r="W5" s="185"/>
    </row>
    <row r="6" spans="2:23" s="120" customFormat="1" ht="35.1" customHeight="1" x14ac:dyDescent="0.25">
      <c r="B6" s="244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2"/>
      <c r="O6" s="19"/>
      <c r="P6" s="19"/>
      <c r="Q6" s="19"/>
      <c r="R6" s="19"/>
      <c r="S6" s="262"/>
      <c r="T6" s="19"/>
      <c r="U6" s="263"/>
      <c r="V6" s="262"/>
      <c r="W6" s="23"/>
    </row>
    <row r="7" spans="2:23" s="120" customFormat="1" ht="35.1" customHeight="1" x14ac:dyDescent="0.25">
      <c r="B7" s="244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2"/>
      <c r="O7" s="19"/>
      <c r="P7" s="19"/>
      <c r="Q7" s="19"/>
      <c r="R7" s="19"/>
      <c r="S7" s="262"/>
      <c r="T7" s="19"/>
      <c r="U7" s="263"/>
      <c r="V7" s="264"/>
      <c r="W7" s="186"/>
    </row>
    <row r="8" spans="2:23" s="120" customFormat="1" ht="35.1" customHeight="1" x14ac:dyDescent="0.25">
      <c r="B8" s="244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2"/>
      <c r="O8" s="19"/>
      <c r="P8" s="19"/>
      <c r="Q8" s="19"/>
      <c r="R8" s="19"/>
      <c r="S8" s="262"/>
      <c r="T8" s="19"/>
      <c r="U8" s="263"/>
      <c r="V8" s="264"/>
      <c r="W8" s="186"/>
    </row>
    <row r="9" spans="2:23" ht="35.1" customHeight="1" x14ac:dyDescent="0.25">
      <c r="B9" s="244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2"/>
      <c r="O9" s="19"/>
      <c r="P9" s="19"/>
      <c r="Q9" s="19"/>
      <c r="R9" s="19"/>
      <c r="S9" s="262"/>
      <c r="T9" s="19"/>
      <c r="U9" s="263"/>
      <c r="V9" s="264"/>
      <c r="W9" s="185"/>
    </row>
    <row r="10" spans="2:23" s="120" customFormat="1" ht="35.1" customHeight="1" x14ac:dyDescent="0.25">
      <c r="B10" s="244"/>
      <c r="C10" s="265"/>
      <c r="D10" s="265"/>
      <c r="E10" s="19"/>
      <c r="F10" s="19"/>
      <c r="G10" s="19"/>
      <c r="H10" s="19"/>
      <c r="I10" s="19"/>
      <c r="J10" s="19"/>
      <c r="K10" s="19"/>
      <c r="L10" s="19"/>
      <c r="M10" s="19"/>
      <c r="N10" s="262"/>
      <c r="O10" s="19"/>
      <c r="P10" s="19"/>
      <c r="Q10" s="19"/>
      <c r="R10" s="19"/>
      <c r="S10" s="262"/>
      <c r="T10" s="19"/>
      <c r="U10" s="19"/>
      <c r="V10" s="264"/>
      <c r="W10" s="186"/>
    </row>
    <row r="11" spans="2:23" ht="35.1" customHeight="1" x14ac:dyDescent="0.25">
      <c r="B11" s="244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2"/>
      <c r="O11" s="19"/>
      <c r="P11" s="19"/>
      <c r="Q11" s="19"/>
      <c r="R11" s="19"/>
      <c r="S11" s="262"/>
      <c r="T11" s="19"/>
      <c r="U11" s="263"/>
      <c r="V11" s="264"/>
      <c r="W11" s="185"/>
    </row>
    <row r="12" spans="2:23" ht="35.1" customHeight="1" x14ac:dyDescent="0.25">
      <c r="B12" s="244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2"/>
      <c r="O12" s="19"/>
      <c r="P12" s="19"/>
      <c r="Q12" s="19"/>
      <c r="R12" s="19"/>
      <c r="S12" s="262"/>
      <c r="T12" s="19"/>
      <c r="U12" s="263"/>
      <c r="V12" s="264"/>
      <c r="W12" s="186"/>
    </row>
    <row r="13" spans="2:23" ht="35.1" customHeight="1" x14ac:dyDescent="0.25">
      <c r="B13" s="244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2"/>
      <c r="O13" s="19"/>
      <c r="P13" s="19"/>
      <c r="Q13" s="19"/>
      <c r="R13" s="19"/>
      <c r="S13" s="262"/>
      <c r="T13" s="19"/>
      <c r="U13" s="263"/>
      <c r="V13" s="264"/>
      <c r="W13" s="186"/>
    </row>
    <row r="14" spans="2:23" ht="35.1" customHeight="1" x14ac:dyDescent="0.25">
      <c r="B14" s="244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2"/>
      <c r="O14" s="19"/>
      <c r="P14" s="19"/>
      <c r="Q14" s="19"/>
      <c r="R14" s="19"/>
      <c r="S14" s="262"/>
      <c r="T14" s="19"/>
      <c r="U14" s="263"/>
      <c r="V14" s="264"/>
      <c r="W14" s="186"/>
    </row>
    <row r="15" spans="2:23" ht="35.1" customHeight="1" x14ac:dyDescent="0.25">
      <c r="B15" s="244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2"/>
      <c r="O15" s="19"/>
      <c r="P15" s="19"/>
      <c r="Q15" s="19"/>
      <c r="R15" s="19"/>
      <c r="S15" s="262"/>
      <c r="T15" s="19"/>
      <c r="U15" s="263"/>
      <c r="V15" s="264"/>
      <c r="W15" s="186"/>
    </row>
    <row r="16" spans="2:23" ht="35.1" customHeight="1" x14ac:dyDescent="0.25">
      <c r="B16" s="244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2"/>
      <c r="O16" s="19"/>
      <c r="P16" s="19"/>
      <c r="Q16" s="19"/>
      <c r="R16" s="19"/>
      <c r="S16" s="262"/>
      <c r="T16" s="19"/>
      <c r="U16" s="263"/>
      <c r="V16" s="264"/>
      <c r="W16" s="186"/>
    </row>
    <row r="17" spans="1:23" ht="35.1" customHeight="1" x14ac:dyDescent="0.25">
      <c r="B17" s="244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2"/>
      <c r="O17" s="19"/>
      <c r="P17" s="19"/>
      <c r="Q17" s="19"/>
      <c r="R17" s="19"/>
      <c r="S17" s="262"/>
      <c r="T17" s="19"/>
      <c r="U17" s="263"/>
      <c r="V17" s="264"/>
      <c r="W17" s="186"/>
    </row>
    <row r="18" spans="1:23" ht="35.1" customHeight="1" x14ac:dyDescent="0.25">
      <c r="B18" s="244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2"/>
      <c r="O18" s="19"/>
      <c r="P18" s="19"/>
      <c r="Q18" s="19"/>
      <c r="R18" s="19"/>
      <c r="S18" s="262"/>
      <c r="T18" s="19"/>
      <c r="U18" s="263"/>
      <c r="V18" s="264"/>
      <c r="W18" s="186"/>
    </row>
    <row r="19" spans="1:23" ht="35.1" customHeight="1" x14ac:dyDescent="0.25">
      <c r="B19" s="244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2"/>
      <c r="O19" s="19"/>
      <c r="P19" s="19"/>
      <c r="Q19" s="19"/>
      <c r="R19" s="19"/>
      <c r="S19" s="262"/>
      <c r="T19" s="19"/>
      <c r="U19" s="263"/>
      <c r="V19" s="264"/>
      <c r="W19" s="186"/>
    </row>
    <row r="20" spans="1:23" ht="35.1" customHeight="1" x14ac:dyDescent="0.25">
      <c r="B20" s="244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2"/>
      <c r="O20" s="19"/>
      <c r="P20" s="19"/>
      <c r="Q20" s="19"/>
      <c r="R20" s="19"/>
      <c r="S20" s="262"/>
      <c r="T20" s="19"/>
      <c r="U20" s="263"/>
      <c r="V20" s="264"/>
      <c r="W20" s="186"/>
    </row>
    <row r="21" spans="1:23" ht="35.1" customHeight="1" x14ac:dyDescent="0.25">
      <c r="B21" s="244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2"/>
      <c r="O21" s="19"/>
      <c r="P21" s="19"/>
      <c r="Q21" s="19"/>
      <c r="R21" s="19"/>
      <c r="S21" s="262"/>
      <c r="T21" s="19"/>
      <c r="U21" s="263"/>
      <c r="V21" s="264"/>
      <c r="W21" s="186"/>
    </row>
    <row r="22" spans="1:23" ht="35.1" customHeight="1" x14ac:dyDescent="0.25">
      <c r="B22" s="244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2"/>
      <c r="O22" s="19"/>
      <c r="P22" s="19"/>
      <c r="Q22" s="19"/>
      <c r="R22" s="19"/>
      <c r="S22" s="262"/>
      <c r="T22" s="19"/>
      <c r="U22" s="263"/>
      <c r="V22" s="264"/>
      <c r="W22" s="266"/>
    </row>
    <row r="23" spans="1:23" ht="35.1" customHeight="1" x14ac:dyDescent="0.25">
      <c r="B23" s="244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2"/>
      <c r="O23" s="19"/>
      <c r="P23" s="19"/>
      <c r="Q23" s="19"/>
      <c r="R23" s="19"/>
      <c r="S23" s="262"/>
      <c r="T23" s="19"/>
      <c r="U23" s="263"/>
      <c r="V23" s="264"/>
      <c r="W23" s="186"/>
    </row>
    <row r="24" spans="1:23" ht="35.1" customHeight="1" x14ac:dyDescent="0.25">
      <c r="B24" s="244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2"/>
      <c r="O24" s="19"/>
      <c r="P24" s="19"/>
      <c r="Q24" s="19"/>
      <c r="R24" s="19"/>
      <c r="S24" s="262"/>
      <c r="T24" s="19"/>
      <c r="U24" s="263"/>
      <c r="V24" s="264"/>
      <c r="W24" s="186"/>
    </row>
    <row r="25" spans="1:23" ht="35.1" customHeight="1" x14ac:dyDescent="0.25">
      <c r="B25" s="244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2"/>
      <c r="O25" s="19"/>
      <c r="P25" s="19"/>
      <c r="Q25" s="19"/>
      <c r="R25" s="19"/>
      <c r="S25" s="262"/>
      <c r="T25" s="19"/>
      <c r="U25" s="263"/>
      <c r="V25" s="264"/>
      <c r="W25" s="186"/>
    </row>
    <row r="26" spans="1:23" ht="35.1" customHeight="1" x14ac:dyDescent="0.25">
      <c r="A26" s="295"/>
      <c r="B26" s="244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2"/>
      <c r="O26" s="19"/>
      <c r="P26" s="19"/>
      <c r="Q26" s="19"/>
      <c r="R26" s="19"/>
      <c r="S26" s="262"/>
      <c r="T26" s="19"/>
      <c r="U26" s="263"/>
      <c r="V26" s="264"/>
      <c r="W26" s="186"/>
    </row>
    <row r="27" spans="1:23" ht="35.1" customHeight="1" x14ac:dyDescent="0.25">
      <c r="A27" s="295"/>
      <c r="B27" s="244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2"/>
      <c r="O27" s="19"/>
      <c r="P27" s="19"/>
      <c r="Q27" s="19"/>
      <c r="R27" s="19"/>
      <c r="S27" s="262"/>
      <c r="T27" s="19"/>
      <c r="U27" s="263"/>
      <c r="V27" s="264"/>
      <c r="W27" s="186"/>
    </row>
    <row r="28" spans="1:23" ht="35.1" customHeight="1" x14ac:dyDescent="0.25">
      <c r="B28" s="244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2"/>
      <c r="O28" s="19"/>
      <c r="P28" s="19"/>
      <c r="Q28" s="19"/>
      <c r="R28" s="19"/>
      <c r="S28" s="262"/>
      <c r="T28" s="19"/>
      <c r="U28" s="263"/>
      <c r="V28" s="264"/>
      <c r="W28" s="186"/>
    </row>
    <row r="29" spans="1:23" ht="35.1" customHeight="1" x14ac:dyDescent="0.25">
      <c r="B29" s="244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2"/>
      <c r="O29" s="19"/>
      <c r="P29" s="19"/>
      <c r="Q29" s="19"/>
      <c r="R29" s="19"/>
      <c r="S29" s="262"/>
      <c r="T29" s="19"/>
      <c r="U29" s="263"/>
      <c r="V29" s="264"/>
      <c r="W29" s="186"/>
    </row>
    <row r="30" spans="1:23" ht="35.1" customHeight="1" x14ac:dyDescent="0.25">
      <c r="B30" s="244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2"/>
      <c r="O30" s="19"/>
      <c r="P30" s="19"/>
      <c r="Q30" s="19"/>
      <c r="R30" s="19"/>
      <c r="S30" s="262"/>
      <c r="T30" s="19"/>
      <c r="U30" s="263"/>
      <c r="V30" s="264"/>
      <c r="W30" s="186"/>
    </row>
    <row r="31" spans="1:23" ht="35.1" customHeight="1" x14ac:dyDescent="0.25">
      <c r="B31" s="244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2"/>
      <c r="O31" s="19"/>
      <c r="P31" s="19"/>
      <c r="Q31" s="19"/>
      <c r="R31" s="19"/>
      <c r="S31" s="262"/>
      <c r="T31" s="19"/>
      <c r="U31" s="263"/>
      <c r="V31" s="264"/>
      <c r="W31" s="186"/>
    </row>
    <row r="32" spans="1:23" ht="35.1" customHeight="1" x14ac:dyDescent="0.25">
      <c r="B32" s="244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2"/>
      <c r="O32" s="19"/>
      <c r="P32" s="19"/>
      <c r="Q32" s="19"/>
      <c r="R32" s="19"/>
      <c r="S32" s="262"/>
      <c r="T32" s="19"/>
      <c r="U32" s="263"/>
      <c r="V32" s="264"/>
      <c r="W32" s="186"/>
    </row>
    <row r="33" spans="2:23" ht="35.1" customHeight="1" x14ac:dyDescent="0.25">
      <c r="B33" s="244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2"/>
      <c r="O33" s="19"/>
      <c r="P33" s="19"/>
      <c r="Q33" s="19"/>
      <c r="R33" s="19"/>
      <c r="S33" s="262"/>
      <c r="T33" s="19"/>
      <c r="U33" s="263"/>
      <c r="V33" s="264"/>
      <c r="W33" s="186"/>
    </row>
    <row r="34" spans="2:23" ht="35.1" customHeight="1" x14ac:dyDescent="0.25">
      <c r="B34" s="244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2"/>
      <c r="O34" s="19"/>
      <c r="P34" s="19"/>
      <c r="Q34" s="19"/>
      <c r="R34" s="19"/>
      <c r="S34" s="262"/>
      <c r="T34" s="19"/>
      <c r="U34" s="263"/>
      <c r="V34" s="264"/>
      <c r="W34" s="185"/>
    </row>
    <row r="35" spans="2:23" ht="35.1" customHeight="1" x14ac:dyDescent="0.25">
      <c r="B35" s="244"/>
      <c r="C35" s="265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2"/>
      <c r="O35" s="19"/>
      <c r="P35" s="19"/>
      <c r="Q35" s="19"/>
      <c r="R35" s="19"/>
      <c r="S35" s="262"/>
      <c r="T35" s="189"/>
      <c r="U35" s="263"/>
      <c r="V35" s="264"/>
      <c r="W35" s="23"/>
    </row>
    <row r="36" spans="2:23" ht="35.1" customHeight="1" x14ac:dyDescent="0.25">
      <c r="B36" s="244"/>
      <c r="C36" s="265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2"/>
      <c r="O36" s="19"/>
      <c r="P36" s="19"/>
      <c r="Q36" s="19"/>
      <c r="R36" s="19"/>
      <c r="S36" s="262"/>
      <c r="T36" s="19"/>
      <c r="U36" s="263"/>
      <c r="V36" s="264"/>
      <c r="W36" s="186"/>
    </row>
    <row r="37" spans="2:23" ht="35.1" customHeight="1" x14ac:dyDescent="0.25">
      <c r="B37" s="244"/>
      <c r="C37" s="265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2"/>
      <c r="O37" s="19"/>
      <c r="P37" s="19"/>
      <c r="Q37" s="19"/>
      <c r="R37" s="19"/>
      <c r="S37" s="262"/>
      <c r="T37" s="19"/>
      <c r="U37" s="263"/>
      <c r="V37" s="264"/>
      <c r="W37" s="23"/>
    </row>
    <row r="38" spans="2:23" ht="35.1" customHeight="1" x14ac:dyDescent="0.25">
      <c r="B38" s="244"/>
      <c r="C38" s="265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2"/>
      <c r="O38" s="19"/>
      <c r="P38" s="19"/>
      <c r="Q38" s="19"/>
      <c r="R38" s="19"/>
      <c r="S38" s="262"/>
      <c r="T38" s="189"/>
      <c r="U38" s="263"/>
      <c r="V38" s="264"/>
      <c r="W38" s="23"/>
    </row>
    <row r="39" spans="2:23" ht="35.1" customHeight="1" x14ac:dyDescent="0.25">
      <c r="B39" s="244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2"/>
      <c r="O39" s="19"/>
      <c r="P39" s="19"/>
      <c r="Q39" s="19"/>
      <c r="R39" s="19"/>
      <c r="S39" s="262"/>
      <c r="T39" s="19"/>
      <c r="U39" s="263"/>
      <c r="V39" s="264"/>
      <c r="W39" s="186"/>
    </row>
    <row r="40" spans="2:23" ht="35.1" customHeight="1" x14ac:dyDescent="0.25">
      <c r="B40" s="244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2"/>
      <c r="O40" s="19"/>
      <c r="P40" s="19"/>
      <c r="Q40" s="19"/>
      <c r="R40" s="19"/>
      <c r="S40" s="262"/>
      <c r="T40" s="19"/>
      <c r="U40" s="263"/>
      <c r="V40" s="264"/>
      <c r="W40" s="185"/>
    </row>
    <row r="41" spans="2:23" ht="35.1" customHeight="1" x14ac:dyDescent="0.25">
      <c r="B41" s="244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2"/>
      <c r="O41" s="19"/>
      <c r="P41" s="19"/>
      <c r="Q41" s="19"/>
      <c r="R41" s="19"/>
      <c r="S41" s="262"/>
      <c r="T41" s="19"/>
      <c r="U41" s="263"/>
      <c r="V41" s="264"/>
      <c r="W41" s="186"/>
    </row>
    <row r="42" spans="2:23" ht="35.1" customHeight="1" x14ac:dyDescent="0.25">
      <c r="B42" s="244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2"/>
      <c r="O42" s="19"/>
      <c r="P42" s="19"/>
      <c r="Q42" s="19"/>
      <c r="R42" s="19"/>
      <c r="S42" s="262"/>
      <c r="T42" s="19"/>
      <c r="U42" s="263"/>
      <c r="V42" s="264"/>
      <c r="W42" s="186"/>
    </row>
    <row r="43" spans="2:23" ht="35.1" customHeight="1" x14ac:dyDescent="0.25">
      <c r="B43" s="244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2"/>
      <c r="O43" s="19"/>
      <c r="P43" s="19"/>
      <c r="Q43" s="19"/>
      <c r="R43" s="19"/>
      <c r="S43" s="262"/>
      <c r="T43" s="19"/>
      <c r="U43" s="263"/>
      <c r="V43" s="264"/>
      <c r="W43" s="186"/>
    </row>
    <row r="44" spans="2:23" ht="35.1" customHeight="1" x14ac:dyDescent="0.25">
      <c r="B44" s="244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2"/>
      <c r="O44" s="19"/>
      <c r="P44" s="19"/>
      <c r="Q44" s="19"/>
      <c r="R44" s="19"/>
      <c r="S44" s="262"/>
      <c r="T44" s="19"/>
      <c r="U44" s="263"/>
      <c r="V44" s="264"/>
      <c r="W44" s="186"/>
    </row>
    <row r="45" spans="2:23" ht="35.1" customHeight="1" thickBot="1" x14ac:dyDescent="0.3">
      <c r="B45" s="245"/>
      <c r="C45" s="33"/>
      <c r="D45" s="33"/>
      <c r="E45" s="187"/>
      <c r="F45" s="187"/>
      <c r="G45" s="187"/>
      <c r="H45" s="187"/>
      <c r="I45" s="187"/>
      <c r="J45" s="187"/>
      <c r="K45" s="187"/>
      <c r="L45" s="187"/>
      <c r="M45" s="187"/>
      <c r="N45" s="267"/>
      <c r="O45" s="187"/>
      <c r="P45" s="187"/>
      <c r="Q45" s="187"/>
      <c r="R45" s="187"/>
      <c r="S45" s="267"/>
      <c r="T45" s="187"/>
      <c r="U45" s="268"/>
      <c r="V45" s="269"/>
      <c r="W45" s="188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 xr:uid="{00000000-0009-0000-0000-000001000000}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>&amp;C&amp;36POI FEAD CCI 2014IT05FMOP001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50" activePane="bottomLeft" state="frozen"/>
      <selection pane="bottomLeft" activeCell="E41" sqref="E41:E42"/>
    </sheetView>
  </sheetViews>
  <sheetFormatPr defaultColWidth="19.42578125" defaultRowHeight="15" x14ac:dyDescent="0.25"/>
  <cols>
    <col min="1" max="1" width="2.85546875" style="17" customWidth="1"/>
    <col min="2" max="2" width="13.42578125" style="11" customWidth="1"/>
    <col min="3" max="3" width="13.42578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1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8" customWidth="1"/>
    <col min="18" max="18" width="1.42578125" style="11" customWidth="1"/>
    <col min="19" max="19" width="59.42578125" style="11" customWidth="1"/>
    <col min="20" max="20" width="21.42578125" style="11" bestFit="1" customWidth="1"/>
    <col min="21" max="21" width="5.42578125" style="11" customWidth="1"/>
    <col min="22" max="22" width="50.42578125" style="11" bestFit="1" customWidth="1"/>
    <col min="23" max="23" width="19.42578125" style="11" bestFit="1" customWidth="1"/>
    <col min="24" max="16384" width="19.42578125" style="11"/>
  </cols>
  <sheetData>
    <row r="1" spans="1:23" ht="15.75" thickBot="1" x14ac:dyDescent="0.3">
      <c r="N1" s="148"/>
    </row>
    <row r="2" spans="1:23" s="138" customFormat="1" ht="24" customHeight="1" thickBot="1" x14ac:dyDescent="0.3">
      <c r="A2" s="169"/>
      <c r="B2" s="306" t="s">
        <v>198</v>
      </c>
      <c r="C2" s="304"/>
      <c r="D2" s="304"/>
      <c r="E2" s="304"/>
      <c r="F2" s="304"/>
      <c r="G2" s="304"/>
      <c r="H2" s="304"/>
      <c r="I2" s="305"/>
      <c r="J2" s="301" t="s">
        <v>10</v>
      </c>
      <c r="K2" s="302"/>
      <c r="L2" s="302"/>
      <c r="M2" s="302"/>
      <c r="N2" s="302"/>
      <c r="O2" s="302"/>
      <c r="P2" s="303"/>
      <c r="Q2" s="243">
        <f>+T15</f>
        <v>0</v>
      </c>
      <c r="S2" s="122" t="s">
        <v>158</v>
      </c>
    </row>
    <row r="3" spans="1:23" ht="23.1" customHeight="1" thickBot="1" x14ac:dyDescent="0.3">
      <c r="B3" s="25"/>
      <c r="C3" s="202"/>
      <c r="D3" s="99"/>
      <c r="E3" s="14"/>
      <c r="F3" s="26"/>
      <c r="G3" s="26"/>
      <c r="H3" s="26"/>
      <c r="I3" s="166" t="s">
        <v>202</v>
      </c>
      <c r="J3" s="167">
        <f>SUM(J6:J102)</f>
        <v>0</v>
      </c>
      <c r="K3" s="100">
        <f t="shared" ref="K3:O3" si="0">SUM(K6:K102)</f>
        <v>0</v>
      </c>
      <c r="L3" s="100">
        <f t="shared" si="0"/>
        <v>0</v>
      </c>
      <c r="M3" s="100">
        <f t="shared" si="0"/>
        <v>0</v>
      </c>
      <c r="N3" s="100">
        <f t="shared" si="0"/>
        <v>0</v>
      </c>
      <c r="O3" s="100">
        <f t="shared" si="0"/>
        <v>0</v>
      </c>
      <c r="P3" s="168">
        <f>SUM(P6:P102)</f>
        <v>0</v>
      </c>
      <c r="Q3" s="243">
        <f>+T27</f>
        <v>0</v>
      </c>
      <c r="S3" s="124" t="s">
        <v>159</v>
      </c>
    </row>
    <row r="4" spans="1:23" s="17" customFormat="1" ht="14.25" customHeight="1" thickBot="1" x14ac:dyDescent="0.3">
      <c r="B4" s="293"/>
      <c r="C4" s="91"/>
      <c r="D4" s="98"/>
      <c r="E4" s="98"/>
      <c r="F4" s="92"/>
      <c r="G4" s="92"/>
      <c r="H4" s="92"/>
      <c r="I4" s="93"/>
      <c r="J4" s="94"/>
      <c r="K4" s="95"/>
      <c r="L4" s="96"/>
      <c r="M4" s="95"/>
      <c r="N4" s="97"/>
      <c r="O4" s="95"/>
      <c r="P4" s="95"/>
      <c r="Q4" s="294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201</v>
      </c>
      <c r="H5" s="16" t="s">
        <v>2</v>
      </c>
      <c r="I5" s="16" t="s">
        <v>125</v>
      </c>
      <c r="J5" s="18" t="s">
        <v>114</v>
      </c>
      <c r="K5" s="76" t="s">
        <v>115</v>
      </c>
      <c r="L5" s="270" t="s">
        <v>116</v>
      </c>
      <c r="M5" s="76" t="s">
        <v>11</v>
      </c>
      <c r="N5" s="135" t="s">
        <v>127</v>
      </c>
      <c r="O5" s="136" t="s">
        <v>126</v>
      </c>
      <c r="P5" s="77" t="s">
        <v>117</v>
      </c>
      <c r="Q5" s="109" t="s">
        <v>130</v>
      </c>
    </row>
    <row r="6" spans="1:23" s="17" customFormat="1" ht="35.25" customHeight="1" thickTop="1" thickBot="1" x14ac:dyDescent="0.3">
      <c r="B6" s="271"/>
      <c r="C6" s="198"/>
      <c r="D6" s="198"/>
      <c r="E6" s="199"/>
      <c r="F6" s="78"/>
      <c r="G6" s="78"/>
      <c r="H6" s="200"/>
      <c r="I6" s="260"/>
      <c r="J6" s="137"/>
      <c r="K6" s="79"/>
      <c r="L6" s="80">
        <f t="shared" ref="L6:L37" si="1">IF(K6=0,J6,K6)</f>
        <v>0</v>
      </c>
      <c r="M6" s="82">
        <f>+J6-N6</f>
        <v>0</v>
      </c>
      <c r="N6" s="133">
        <f>IF(K6=0,SUMPRODUCT(('Irregolarità NO Proiez'!$B$4:$B$932=G6)*('Irregolarità NO Proiez'!$D$4:$D$932)),SUMPRODUCT(('Proiez Err'!$C$4:$C$45=G6)*('Proiez Err'!$E$4:$E$45)))</f>
        <v>0</v>
      </c>
      <c r="O6" s="134">
        <f>IF(K6&lt;&gt;0,SUMPRODUCT(('Proiez Err'!$C$4:$C$45=G6)*('Proiez Err'!$G$4:$G$45)),0)</f>
        <v>0</v>
      </c>
      <c r="P6" s="85">
        <f>IF(K6=0,N6,O6)</f>
        <v>0</v>
      </c>
      <c r="Q6" s="272">
        <f t="shared" ref="Q6:Q42" si="2">IF(H6="LV",P6/J6,0)</f>
        <v>0</v>
      </c>
      <c r="S6" s="154" t="s">
        <v>131</v>
      </c>
      <c r="T6" s="156">
        <f>+W6+W14</f>
        <v>0</v>
      </c>
      <c r="V6" s="104" t="s">
        <v>118</v>
      </c>
      <c r="W6" s="115"/>
    </row>
    <row r="7" spans="1:23" s="17" customFormat="1" ht="35.25" customHeight="1" x14ac:dyDescent="0.25">
      <c r="B7" s="273"/>
      <c r="C7" s="145"/>
      <c r="D7" s="145"/>
      <c r="E7" s="28"/>
      <c r="F7" s="29"/>
      <c r="G7" s="29"/>
      <c r="H7" s="201"/>
      <c r="I7" s="197"/>
      <c r="J7" s="27"/>
      <c r="K7" s="30"/>
      <c r="L7" s="31">
        <f t="shared" si="1"/>
        <v>0</v>
      </c>
      <c r="M7" s="81">
        <f t="shared" ref="M7:M70" si="3">+J7-N7</f>
        <v>0</v>
      </c>
      <c r="N7" s="87">
        <f>IF(K7=0,SUMPRODUCT(('Irregolarità NO Proiez'!$B$4:$B$932=G7)*('Irregolarità NO Proiez'!$D$4:$D$932)),SUMPRODUCT(('Proiez Err'!$C$4:$C$45=G7)*('Proiez Err'!$E$4:$E$45)))</f>
        <v>0</v>
      </c>
      <c r="O7" s="88">
        <f>IF(K7&lt;&gt;0,SUMPRODUCT(('Proiez Err'!$C$4:$C$45=G7)*('Proiez Err'!$G$4:$G$45)),0)</f>
        <v>0</v>
      </c>
      <c r="P7" s="84">
        <f t="shared" ref="P7:P42" si="4">IF(K7=0,N7,O7)</f>
        <v>0</v>
      </c>
      <c r="Q7" s="107">
        <f t="shared" si="2"/>
        <v>0</v>
      </c>
      <c r="S7" s="175"/>
      <c r="T7" s="172"/>
      <c r="V7" s="105" t="s">
        <v>128</v>
      </c>
      <c r="W7" s="116"/>
    </row>
    <row r="8" spans="1:23" s="17" customFormat="1" ht="35.25" customHeight="1" x14ac:dyDescent="0.25">
      <c r="B8" s="273"/>
      <c r="C8" s="28"/>
      <c r="D8" s="28"/>
      <c r="E8" s="28"/>
      <c r="F8" s="29"/>
      <c r="G8" s="29"/>
      <c r="H8" s="201"/>
      <c r="I8" s="197"/>
      <c r="J8" s="27"/>
      <c r="K8" s="30"/>
      <c r="L8" s="31">
        <f t="shared" si="1"/>
        <v>0</v>
      </c>
      <c r="M8" s="81">
        <f t="shared" si="3"/>
        <v>0</v>
      </c>
      <c r="N8" s="87">
        <f>IF(K8=0,SUMPRODUCT(('Irregolarità NO Proiez'!$B$4:$B$932=G8)*('Irregolarità NO Proiez'!$D$4:$D$932)),SUMPRODUCT(('Proiez Err'!$C$4:$C$45=G8)*('Proiez Err'!$E$4:$E$45)))</f>
        <v>0</v>
      </c>
      <c r="O8" s="88">
        <f>IF(K8&lt;&gt;0,SUMPRODUCT(('Proiez Err'!$C$4:$C$45=G8)*('Proiez Err'!$G$4:$G$45)),0)</f>
        <v>0</v>
      </c>
      <c r="P8" s="84">
        <f t="shared" si="4"/>
        <v>0</v>
      </c>
      <c r="Q8" s="107">
        <f t="shared" si="2"/>
        <v>0</v>
      </c>
      <c r="S8" s="176"/>
      <c r="T8" s="173"/>
      <c r="V8" s="106" t="s">
        <v>129</v>
      </c>
      <c r="W8" s="117">
        <f>SUMPRODUCT(($H$6:$H$47="HV")*($P$6:$P$47))</f>
        <v>0</v>
      </c>
    </row>
    <row r="9" spans="1:23" s="17" customFormat="1" ht="35.25" customHeight="1" thickBot="1" x14ac:dyDescent="0.3">
      <c r="B9" s="274"/>
      <c r="C9" s="28"/>
      <c r="D9" s="28"/>
      <c r="E9" s="28"/>
      <c r="F9" s="29"/>
      <c r="G9" s="29"/>
      <c r="H9" s="102"/>
      <c r="I9" s="197"/>
      <c r="J9" s="27"/>
      <c r="K9" s="30"/>
      <c r="L9" s="31">
        <f t="shared" si="1"/>
        <v>0</v>
      </c>
      <c r="M9" s="81">
        <f t="shared" si="3"/>
        <v>0</v>
      </c>
      <c r="N9" s="87">
        <f>IF(K9=0,SUMPRODUCT(('Irregolarità NO Proiez'!$B$4:$B$932=G9)*('Irregolarità NO Proiez'!$D$4:$D$932)),SUMPRODUCT(('Proiez Err'!$C$4:$C$45=G9)*('Proiez Err'!$E$4:$E$45)))</f>
        <v>0</v>
      </c>
      <c r="O9" s="88">
        <f>IF(K9&lt;&gt;0,SUMPRODUCT(('Proiez Err'!$C$4:$C$45=G9)*('Proiez Err'!$G$4:$G$45)),0)</f>
        <v>0</v>
      </c>
      <c r="P9" s="84">
        <f t="shared" si="4"/>
        <v>0</v>
      </c>
      <c r="Q9" s="107">
        <f t="shared" si="2"/>
        <v>0</v>
      </c>
      <c r="S9" s="176"/>
      <c r="T9" s="173"/>
      <c r="V9" s="111" t="s">
        <v>119</v>
      </c>
      <c r="W9" s="118">
        <f>+W7*SUM(Q6:Q47)</f>
        <v>0</v>
      </c>
    </row>
    <row r="10" spans="1:23" s="17" customFormat="1" ht="35.25" customHeight="1" thickBot="1" x14ac:dyDescent="0.3">
      <c r="B10" s="274"/>
      <c r="C10" s="28"/>
      <c r="D10" s="28"/>
      <c r="E10" s="28"/>
      <c r="F10" s="29"/>
      <c r="G10" s="29"/>
      <c r="H10" s="201"/>
      <c r="I10" s="197"/>
      <c r="J10" s="27"/>
      <c r="K10" s="30"/>
      <c r="L10" s="31">
        <f t="shared" si="1"/>
        <v>0</v>
      </c>
      <c r="M10" s="81">
        <f t="shared" si="3"/>
        <v>0</v>
      </c>
      <c r="N10" s="87">
        <f>IF(K10=0,SUMPRODUCT(('Irregolarità NO Proiez'!$B$4:$B$932=G10)*('Irregolarità NO Proiez'!$D$4:$D$932)),SUMPRODUCT(('Proiez Err'!$C$4:$C$45=G10)*('Proiez Err'!$E$4:$E$45)))</f>
        <v>0</v>
      </c>
      <c r="O10" s="88">
        <f>IF(K10&lt;&gt;0,SUMPRODUCT(('Proiez Err'!$C$4:$C$45=G10)*('Proiez Err'!$G$4:$G$45)),0)</f>
        <v>0</v>
      </c>
      <c r="P10" s="84">
        <f t="shared" si="4"/>
        <v>0</v>
      </c>
      <c r="Q10" s="107">
        <f t="shared" si="2"/>
        <v>0</v>
      </c>
      <c r="S10" s="176"/>
      <c r="T10" s="173"/>
      <c r="U10" s="113"/>
      <c r="V10" s="112" t="s">
        <v>120</v>
      </c>
      <c r="W10" s="119">
        <f>SUM(W8:W9)</f>
        <v>0</v>
      </c>
    </row>
    <row r="11" spans="1:23" s="17" customFormat="1" ht="35.25" customHeight="1" thickBot="1" x14ac:dyDescent="0.3">
      <c r="B11" s="274"/>
      <c r="C11" s="28"/>
      <c r="D11" s="28"/>
      <c r="E11" s="28"/>
      <c r="F11" s="29"/>
      <c r="G11" s="29"/>
      <c r="H11" s="201"/>
      <c r="I11" s="197"/>
      <c r="J11" s="27"/>
      <c r="K11" s="30"/>
      <c r="L11" s="31">
        <f t="shared" si="1"/>
        <v>0</v>
      </c>
      <c r="M11" s="81">
        <f t="shared" si="3"/>
        <v>0</v>
      </c>
      <c r="N11" s="87">
        <f>IF(K11=0,SUMPRODUCT(('Irregolarità NO Proiez'!$B$4:$B$932=G11)*('Irregolarità NO Proiez'!$D$4:$D$932)),SUMPRODUCT(('Proiez Err'!$C$4:$C$45=G11)*('Proiez Err'!$E$4:$E$45)))</f>
        <v>0</v>
      </c>
      <c r="O11" s="88">
        <f>IF(K11&lt;&gt;0,SUMPRODUCT(('Proiez Err'!$C$4:$C$45=G11)*('Proiez Err'!$G$4:$G$45)),0)</f>
        <v>0</v>
      </c>
      <c r="P11" s="84">
        <f t="shared" si="4"/>
        <v>0</v>
      </c>
      <c r="Q11" s="107">
        <f t="shared" si="2"/>
        <v>0</v>
      </c>
      <c r="S11" s="177"/>
      <c r="T11" s="174"/>
      <c r="U11" s="113"/>
      <c r="V11" s="122" t="s">
        <v>121</v>
      </c>
      <c r="W11" s="123" t="e">
        <f>+W10/W6</f>
        <v>#DIV/0!</v>
      </c>
    </row>
    <row r="12" spans="1:23" s="17" customFormat="1" ht="35.25" customHeight="1" thickBot="1" x14ac:dyDescent="0.3">
      <c r="B12" s="274"/>
      <c r="C12" s="28"/>
      <c r="D12" s="28"/>
      <c r="E12" s="28"/>
      <c r="F12" s="29"/>
      <c r="G12" s="29"/>
      <c r="H12" s="201"/>
      <c r="I12" s="197"/>
      <c r="J12" s="27"/>
      <c r="K12" s="30"/>
      <c r="L12" s="31">
        <f t="shared" si="1"/>
        <v>0</v>
      </c>
      <c r="M12" s="81">
        <f t="shared" si="3"/>
        <v>0</v>
      </c>
      <c r="N12" s="87">
        <f>IF(K12=0,SUMPRODUCT(('Irregolarità NO Proiez'!$B$4:$B$932=G12)*('Irregolarità NO Proiez'!$D$4:$D$932)),SUMPRODUCT(('Proiez Err'!$C$4:$C$45=G12)*('Proiez Err'!$E$4:$E$45)))</f>
        <v>0</v>
      </c>
      <c r="O12" s="88">
        <f>IF(K12&lt;&gt;0,SUMPRODUCT(('Proiez Err'!$C$4:$C$45=G12)*('Proiez Err'!$G$4:$G$45)),0)</f>
        <v>0</v>
      </c>
      <c r="P12" s="84">
        <f t="shared" si="4"/>
        <v>0</v>
      </c>
      <c r="Q12" s="107">
        <f t="shared" si="2"/>
        <v>0</v>
      </c>
      <c r="S12" s="170" t="s">
        <v>129</v>
      </c>
      <c r="T12" s="171">
        <f>+W8+W16</f>
        <v>0</v>
      </c>
      <c r="U12" s="114"/>
      <c r="V12" s="124" t="s">
        <v>122</v>
      </c>
      <c r="W12" s="125">
        <f>+SUM(N6:N47)</f>
        <v>0</v>
      </c>
    </row>
    <row r="13" spans="1:23" s="17" customFormat="1" ht="35.25" customHeight="1" thickBot="1" x14ac:dyDescent="0.3">
      <c r="B13" s="274"/>
      <c r="C13" s="28"/>
      <c r="D13" s="28"/>
      <c r="E13" s="28"/>
      <c r="F13" s="29"/>
      <c r="G13" s="29"/>
      <c r="H13" s="201"/>
      <c r="I13" s="197"/>
      <c r="J13" s="27"/>
      <c r="K13" s="30"/>
      <c r="L13" s="31">
        <f t="shared" si="1"/>
        <v>0</v>
      </c>
      <c r="M13" s="81">
        <f t="shared" si="3"/>
        <v>0</v>
      </c>
      <c r="N13" s="87">
        <f>IF(K13=0,SUMPRODUCT(('Irregolarità NO Proiez'!$B$4:$B$932=G13)*('Irregolarità NO Proiez'!$D$4:$D$932)),SUMPRODUCT(('Proiez Err'!$C$4:$C$45=G13)*('Proiez Err'!$E$4:$E$45)))</f>
        <v>0</v>
      </c>
      <c r="O13" s="88">
        <f>IF(K13&lt;&gt;0,SUMPRODUCT(('Proiez Err'!$C$4:$C$45=G13)*('Proiez Err'!$G$4:$G$45)),0)</f>
        <v>0</v>
      </c>
      <c r="P13" s="84">
        <f t="shared" si="4"/>
        <v>0</v>
      </c>
      <c r="Q13" s="107">
        <f t="shared" si="2"/>
        <v>0</v>
      </c>
      <c r="S13" s="155" t="s">
        <v>119</v>
      </c>
      <c r="T13" s="157">
        <f>+W9+W17</f>
        <v>0</v>
      </c>
      <c r="U13" s="113"/>
      <c r="V13" s="126" t="s">
        <v>123</v>
      </c>
      <c r="W13" s="127" t="e">
        <f>+((W11*W6)-W12)/W6</f>
        <v>#DIV/0!</v>
      </c>
    </row>
    <row r="14" spans="1:23" s="17" customFormat="1" ht="35.25" customHeight="1" thickBot="1" x14ac:dyDescent="0.3">
      <c r="B14" s="274"/>
      <c r="C14" s="28"/>
      <c r="D14" s="28"/>
      <c r="E14" s="28"/>
      <c r="F14" s="29"/>
      <c r="G14" s="29"/>
      <c r="H14" s="201"/>
      <c r="I14" s="197"/>
      <c r="J14" s="27"/>
      <c r="K14" s="30"/>
      <c r="L14" s="31">
        <f t="shared" si="1"/>
        <v>0</v>
      </c>
      <c r="M14" s="81">
        <f t="shared" si="3"/>
        <v>0</v>
      </c>
      <c r="N14" s="87">
        <f>IF(K14=0,SUMPRODUCT(('Irregolarità NO Proiez'!$B$4:$B$932=G14)*('Irregolarità NO Proiez'!$D$4:$D$932)),SUMPRODUCT(('Proiez Err'!$C$4:$C$45=G14)*('Proiez Err'!$E$4:$E$45)))</f>
        <v>0</v>
      </c>
      <c r="O14" s="88">
        <f>IF(K14&lt;&gt;0,SUMPRODUCT(('Proiez Err'!$C$4:$C$45=G14)*('Proiez Err'!$G$4:$G$45)),0)</f>
        <v>0</v>
      </c>
      <c r="P14" s="84">
        <f t="shared" si="4"/>
        <v>0</v>
      </c>
      <c r="Q14" s="107">
        <f t="shared" si="2"/>
        <v>0</v>
      </c>
      <c r="S14" s="112" t="s">
        <v>120</v>
      </c>
      <c r="T14" s="119">
        <f>SUM(T7:T13)</f>
        <v>0</v>
      </c>
      <c r="U14" s="114"/>
      <c r="V14" s="104" t="s">
        <v>124</v>
      </c>
      <c r="W14" s="115"/>
    </row>
    <row r="15" spans="1:23" s="17" customFormat="1" ht="35.25" customHeight="1" thickBot="1" x14ac:dyDescent="0.3">
      <c r="B15" s="274"/>
      <c r="C15" s="28"/>
      <c r="D15" s="28"/>
      <c r="E15" s="28"/>
      <c r="F15" s="29"/>
      <c r="G15" s="29"/>
      <c r="H15" s="201"/>
      <c r="I15" s="197"/>
      <c r="J15" s="27"/>
      <c r="K15" s="30"/>
      <c r="L15" s="31">
        <f t="shared" si="1"/>
        <v>0</v>
      </c>
      <c r="M15" s="81">
        <f t="shared" si="3"/>
        <v>0</v>
      </c>
      <c r="N15" s="87">
        <f>IF(K15=0,SUMPRODUCT(('Irregolarità NO Proiez'!$B$4:$B$932=G15)*('Irregolarità NO Proiez'!$D$4:$D$932)),SUMPRODUCT(('Proiez Err'!$C$4:$C$45=G15)*('Proiez Err'!$E$4:$E$45)))</f>
        <v>0</v>
      </c>
      <c r="O15" s="88">
        <f>IF(K15&lt;&gt;0,SUMPRODUCT(('Proiez Err'!$C$4:$C$45=G15)*('Proiez Err'!$G$4:$G$45)),0)</f>
        <v>0</v>
      </c>
      <c r="P15" s="84">
        <f t="shared" si="4"/>
        <v>0</v>
      </c>
      <c r="Q15" s="107">
        <f t="shared" si="2"/>
        <v>0</v>
      </c>
      <c r="S15" s="122" t="s">
        <v>121</v>
      </c>
      <c r="T15" s="123">
        <f>IF(T6=0,0,+T14/T6)</f>
        <v>0</v>
      </c>
      <c r="V15" s="105" t="s">
        <v>133</v>
      </c>
      <c r="W15" s="116"/>
    </row>
    <row r="16" spans="1:23" s="17" customFormat="1" ht="35.25" customHeight="1" thickBot="1" x14ac:dyDescent="0.3">
      <c r="B16" s="274"/>
      <c r="C16" s="28"/>
      <c r="D16" s="28"/>
      <c r="E16" s="28"/>
      <c r="F16" s="29"/>
      <c r="G16" s="29"/>
      <c r="H16" s="201"/>
      <c r="I16" s="197"/>
      <c r="J16" s="27"/>
      <c r="K16" s="30"/>
      <c r="L16" s="31">
        <f t="shared" si="1"/>
        <v>0</v>
      </c>
      <c r="M16" s="81">
        <f t="shared" si="3"/>
        <v>0</v>
      </c>
      <c r="N16" s="87">
        <f>IF(K16=0,SUMPRODUCT(('Irregolarità NO Proiez'!$B$4:$B$932=G16)*('Irregolarità NO Proiez'!$D$4:$D$932)),SUMPRODUCT(('Proiez Err'!$C$4:$C$45=G16)*('Proiez Err'!$E$4:$E$45)))</f>
        <v>0</v>
      </c>
      <c r="O16" s="88">
        <f>IF(K16&lt;&gt;0,SUMPRODUCT(('Proiez Err'!$C$4:$C$45=G16)*('Proiez Err'!$G$4:$G$45)),0)</f>
        <v>0</v>
      </c>
      <c r="P16" s="84">
        <f t="shared" si="4"/>
        <v>0</v>
      </c>
      <c r="Q16" s="107">
        <f t="shared" si="2"/>
        <v>0</v>
      </c>
      <c r="V16" s="106" t="s">
        <v>129</v>
      </c>
      <c r="W16" s="117">
        <f>SUMPRODUCT(($H$48:$H$102="HV")*($P$48:$P$102))</f>
        <v>0</v>
      </c>
    </row>
    <row r="17" spans="2:23" s="17" customFormat="1" ht="35.25" customHeight="1" thickBot="1" x14ac:dyDescent="0.3">
      <c r="B17" s="274"/>
      <c r="C17" s="28"/>
      <c r="D17" s="28"/>
      <c r="E17" s="28"/>
      <c r="F17" s="29"/>
      <c r="G17" s="29"/>
      <c r="H17" s="201"/>
      <c r="I17" s="197"/>
      <c r="J17" s="27"/>
      <c r="K17" s="30"/>
      <c r="L17" s="31">
        <f t="shared" si="1"/>
        <v>0</v>
      </c>
      <c r="M17" s="81">
        <f t="shared" si="3"/>
        <v>0</v>
      </c>
      <c r="N17" s="87">
        <f>IF(K17=0,SUMPRODUCT(('Irregolarità NO Proiez'!$B$4:$B$932=G17)*('Irregolarità NO Proiez'!$D$4:$D$932)),SUMPRODUCT(('Proiez Err'!$C$4:$C$45=G17)*('Proiez Err'!$E$4:$E$45)))</f>
        <v>0</v>
      </c>
      <c r="O17" s="88">
        <f>IF(K17&lt;&gt;0,SUMPRODUCT(('Proiez Err'!$C$4:$C$45=G17)*('Proiez Err'!$G$4:$G$45)),0)</f>
        <v>0</v>
      </c>
      <c r="P17" s="84">
        <f t="shared" si="4"/>
        <v>0</v>
      </c>
      <c r="Q17" s="107">
        <f t="shared" si="2"/>
        <v>0</v>
      </c>
      <c r="S17" s="178" t="s">
        <v>122</v>
      </c>
      <c r="T17" s="179"/>
      <c r="V17" s="111" t="s">
        <v>119</v>
      </c>
      <c r="W17" s="118">
        <f>+W15*SUM(Q48:Q102)</f>
        <v>0</v>
      </c>
    </row>
    <row r="18" spans="2:23" s="17" customFormat="1" ht="35.25" customHeight="1" thickBot="1" x14ac:dyDescent="0.3">
      <c r="B18" s="274"/>
      <c r="C18" s="28"/>
      <c r="D18" s="28"/>
      <c r="E18" s="28"/>
      <c r="F18" s="29"/>
      <c r="G18" s="29"/>
      <c r="H18" s="201"/>
      <c r="I18" s="197"/>
      <c r="J18" s="27"/>
      <c r="K18" s="30"/>
      <c r="L18" s="31">
        <f t="shared" si="1"/>
        <v>0</v>
      </c>
      <c r="M18" s="81">
        <f t="shared" si="3"/>
        <v>0</v>
      </c>
      <c r="N18" s="87">
        <f>IF(K18=0,SUMPRODUCT(('Irregolarità NO Proiez'!$B$4:$B$932=G18)*('Irregolarità NO Proiez'!$D$4:$D$932)),SUMPRODUCT(('Proiez Err'!$C$4:$C$45=G18)*('Proiez Err'!$E$4:$E$45)))</f>
        <v>0</v>
      </c>
      <c r="O18" s="88">
        <f>IF(K18&lt;&gt;0,SUMPRODUCT(('Proiez Err'!$C$4:$C$45=G18)*('Proiez Err'!$G$4:$G$45)),0)</f>
        <v>0</v>
      </c>
      <c r="P18" s="84">
        <f t="shared" si="4"/>
        <v>0</v>
      </c>
      <c r="Q18" s="107">
        <f t="shared" si="2"/>
        <v>0</v>
      </c>
      <c r="S18" s="175"/>
      <c r="T18" s="172"/>
      <c r="U18" s="184"/>
      <c r="V18" s="112" t="s">
        <v>120</v>
      </c>
      <c r="W18" s="119">
        <f>SUM(W16:W17)</f>
        <v>0</v>
      </c>
    </row>
    <row r="19" spans="2:23" s="17" customFormat="1" ht="35.25" customHeight="1" thickBot="1" x14ac:dyDescent="0.3">
      <c r="B19" s="274"/>
      <c r="C19" s="28"/>
      <c r="D19" s="28"/>
      <c r="E19" s="28"/>
      <c r="F19" s="29"/>
      <c r="G19" s="29"/>
      <c r="H19" s="201"/>
      <c r="I19" s="197"/>
      <c r="J19" s="27"/>
      <c r="K19" s="30"/>
      <c r="L19" s="31">
        <f t="shared" si="1"/>
        <v>0</v>
      </c>
      <c r="M19" s="81">
        <f t="shared" si="3"/>
        <v>0</v>
      </c>
      <c r="N19" s="87">
        <f>IF(K19=0,SUMPRODUCT(('Irregolarità NO Proiez'!$B$4:$B$932=G19)*('Irregolarità NO Proiez'!$D$4:$D$932)),SUMPRODUCT(('Proiez Err'!$C$4:$C$45=G19)*('Proiez Err'!$E$4:$E$45)))</f>
        <v>0</v>
      </c>
      <c r="O19" s="88">
        <f>IF(K19&lt;&gt;0,SUMPRODUCT(('Proiez Err'!$C$4:$C$45=G19)*('Proiez Err'!$G$4:$G$45)),0)</f>
        <v>0</v>
      </c>
      <c r="P19" s="84">
        <f t="shared" si="4"/>
        <v>0</v>
      </c>
      <c r="Q19" s="107">
        <f t="shared" si="2"/>
        <v>0</v>
      </c>
      <c r="S19" s="176"/>
      <c r="T19" s="173"/>
      <c r="V19" s="122" t="s">
        <v>121</v>
      </c>
      <c r="W19" s="123">
        <f>IF(W14=0,0,+W18/W14)</f>
        <v>0</v>
      </c>
    </row>
    <row r="20" spans="2:23" s="17" customFormat="1" ht="35.25" customHeight="1" thickBot="1" x14ac:dyDescent="0.3">
      <c r="B20" s="274"/>
      <c r="C20" s="28"/>
      <c r="D20" s="28"/>
      <c r="E20" s="28"/>
      <c r="F20" s="29"/>
      <c r="G20" s="29"/>
      <c r="H20" s="201"/>
      <c r="I20" s="197"/>
      <c r="J20" s="27"/>
      <c r="K20" s="30"/>
      <c r="L20" s="31">
        <f t="shared" si="1"/>
        <v>0</v>
      </c>
      <c r="M20" s="81">
        <f t="shared" si="3"/>
        <v>0</v>
      </c>
      <c r="N20" s="87">
        <f>IF(K20=0,SUMPRODUCT(('Irregolarità NO Proiez'!$B$4:$B$932=G20)*('Irregolarità NO Proiez'!$D$4:$D$932)),SUMPRODUCT(('Proiez Err'!$C$4:$C$45=G20)*('Proiez Err'!$E$4:$E$45)))</f>
        <v>0</v>
      </c>
      <c r="O20" s="88">
        <f>IF(K20&lt;&gt;0,SUMPRODUCT(('Proiez Err'!$C$4:$C$45=G20)*('Proiez Err'!$G$4:$G$45)),0)</f>
        <v>0</v>
      </c>
      <c r="P20" s="84">
        <f t="shared" si="4"/>
        <v>0</v>
      </c>
      <c r="Q20" s="107">
        <f t="shared" si="2"/>
        <v>0</v>
      </c>
      <c r="S20" s="227" t="s">
        <v>165</v>
      </c>
      <c r="T20" s="173">
        <f>+N3</f>
        <v>0</v>
      </c>
      <c r="V20" s="124" t="s">
        <v>122</v>
      </c>
      <c r="W20" s="125">
        <f>+SUM($N$48:$N$102)</f>
        <v>0</v>
      </c>
    </row>
    <row r="21" spans="2:23" s="17" customFormat="1" ht="35.25" customHeight="1" thickBot="1" x14ac:dyDescent="0.3">
      <c r="B21" s="274"/>
      <c r="C21" s="28"/>
      <c r="D21" s="28"/>
      <c r="E21" s="28"/>
      <c r="F21" s="29"/>
      <c r="G21" s="29"/>
      <c r="H21" s="201"/>
      <c r="I21" s="197"/>
      <c r="J21" s="27"/>
      <c r="K21" s="30"/>
      <c r="L21" s="31">
        <f t="shared" si="1"/>
        <v>0</v>
      </c>
      <c r="M21" s="81">
        <f t="shared" si="3"/>
        <v>0</v>
      </c>
      <c r="N21" s="87">
        <f>IF(K21=0,SUMPRODUCT(('Irregolarità NO Proiez'!$B$4:$B$932=G21)*('Irregolarità NO Proiez'!$D$4:$D$932)),SUMPRODUCT(('Proiez Err'!$C$4:$C$45=G21)*('Proiez Err'!$E$4:$E$45)))</f>
        <v>0</v>
      </c>
      <c r="O21" s="88">
        <f>IF(K21&lt;&gt;0,SUMPRODUCT(('Proiez Err'!$C$4:$C$45=G21)*('Proiez Err'!$G$4:$G$45)),0)</f>
        <v>0</v>
      </c>
      <c r="P21" s="84">
        <f t="shared" si="4"/>
        <v>0</v>
      </c>
      <c r="Q21" s="107">
        <f t="shared" si="2"/>
        <v>0</v>
      </c>
      <c r="S21" s="124" t="s">
        <v>161</v>
      </c>
      <c r="T21" s="125">
        <f>SUM(T18:T20)</f>
        <v>0</v>
      </c>
      <c r="V21" s="126" t="s">
        <v>123</v>
      </c>
      <c r="W21" s="127">
        <f>IF(W14=0,0,+((W19*W14)-W20)/W14)</f>
        <v>0</v>
      </c>
    </row>
    <row r="22" spans="2:23" s="17" customFormat="1" ht="35.25" customHeight="1" thickBot="1" x14ac:dyDescent="0.3">
      <c r="B22" s="274"/>
      <c r="C22" s="28"/>
      <c r="D22" s="28"/>
      <c r="E22" s="28"/>
      <c r="F22" s="29"/>
      <c r="G22" s="29"/>
      <c r="H22" s="201"/>
      <c r="I22" s="197"/>
      <c r="J22" s="27"/>
      <c r="K22" s="30"/>
      <c r="L22" s="31">
        <f t="shared" si="1"/>
        <v>0</v>
      </c>
      <c r="M22" s="81">
        <f t="shared" si="3"/>
        <v>0</v>
      </c>
      <c r="N22" s="87">
        <f>IF(K22=0,SUMPRODUCT(('Irregolarità NO Proiez'!$B$4:$B$932=G22)*('Irregolarità NO Proiez'!$D$4:$D$932)),SUMPRODUCT(('Proiez Err'!$C$4:$C$45=G22)*('Proiez Err'!$E$4:$E$45)))</f>
        <v>0</v>
      </c>
      <c r="O22" s="88">
        <f>IF(K22&lt;&gt;0,SUMPRODUCT(('Proiez Err'!$C$4:$C$45=G22)*('Proiez Err'!$G$4:$G$45)),0)</f>
        <v>0</v>
      </c>
      <c r="P22" s="84">
        <f t="shared" si="4"/>
        <v>0</v>
      </c>
      <c r="Q22" s="107">
        <f t="shared" si="2"/>
        <v>0</v>
      </c>
      <c r="S22" s="178" t="s">
        <v>160</v>
      </c>
      <c r="T22" s="179"/>
    </row>
    <row r="23" spans="2:23" s="17" customFormat="1" ht="35.25" customHeight="1" x14ac:dyDescent="0.25">
      <c r="B23" s="274"/>
      <c r="C23" s="28"/>
      <c r="D23" s="28"/>
      <c r="E23" s="28"/>
      <c r="F23" s="29"/>
      <c r="G23" s="29"/>
      <c r="H23" s="201"/>
      <c r="I23" s="197"/>
      <c r="J23" s="27"/>
      <c r="K23" s="27"/>
      <c r="L23" s="31">
        <f>IF(K23=0,J23,K23)</f>
        <v>0</v>
      </c>
      <c r="M23" s="81">
        <f t="shared" si="3"/>
        <v>0</v>
      </c>
      <c r="N23" s="87">
        <f>IF(K23=0,SUMPRODUCT(('Irregolarità NO Proiez'!$B$4:$B$932=G23)*('Irregolarità NO Proiez'!$D$4:$D$932)),SUMPRODUCT(('Proiez Err'!$C$4:$C$45=G23)*('Proiez Err'!$E$4:$E$45)))</f>
        <v>0</v>
      </c>
      <c r="O23" s="88">
        <f>IF(K23&lt;&gt;0,SUMPRODUCT(('Proiez Err'!$C$4:$C$45=G23)*('Proiez Err'!$G$4:$G$45)),0)</f>
        <v>0</v>
      </c>
      <c r="P23" s="84">
        <f t="shared" si="4"/>
        <v>0</v>
      </c>
      <c r="Q23" s="107">
        <f t="shared" si="2"/>
        <v>0</v>
      </c>
      <c r="S23" s="175"/>
      <c r="T23" s="172"/>
    </row>
    <row r="24" spans="2:23" s="17" customFormat="1" ht="35.25" customHeight="1" x14ac:dyDescent="0.25">
      <c r="B24" s="274"/>
      <c r="C24" s="28"/>
      <c r="D24" s="28"/>
      <c r="E24" s="28"/>
      <c r="F24" s="29"/>
      <c r="G24" s="29"/>
      <c r="H24" s="201"/>
      <c r="I24" s="197"/>
      <c r="J24" s="27"/>
      <c r="K24" s="30"/>
      <c r="L24" s="31">
        <f t="shared" si="1"/>
        <v>0</v>
      </c>
      <c r="M24" s="81">
        <f t="shared" si="3"/>
        <v>0</v>
      </c>
      <c r="N24" s="87">
        <f>IF(K24=0,SUMPRODUCT(('Irregolarità NO Proiez'!$B$4:$B$932=G24)*('Irregolarità NO Proiez'!$D$4:$D$932)),SUMPRODUCT(('Proiez Err'!$C$4:$C$45=G24)*('Proiez Err'!$E$4:$E$45)))</f>
        <v>0</v>
      </c>
      <c r="O24" s="88">
        <f>IF(K24&lt;&gt;0,SUMPRODUCT(('Proiez Err'!$C$4:$C$45=G24)*('Proiez Err'!$G$4:$G$45)),0)</f>
        <v>0</v>
      </c>
      <c r="P24" s="84">
        <f t="shared" si="4"/>
        <v>0</v>
      </c>
      <c r="Q24" s="107">
        <f t="shared" si="2"/>
        <v>0</v>
      </c>
      <c r="S24" s="176"/>
      <c r="T24" s="173"/>
      <c r="U24" s="184"/>
    </row>
    <row r="25" spans="2:23" s="17" customFormat="1" ht="35.25" customHeight="1" thickBot="1" x14ac:dyDescent="0.3">
      <c r="B25" s="274"/>
      <c r="C25" s="28"/>
      <c r="D25" s="28"/>
      <c r="E25" s="28"/>
      <c r="F25" s="29"/>
      <c r="G25" s="29"/>
      <c r="H25" s="201"/>
      <c r="I25" s="197"/>
      <c r="J25" s="27"/>
      <c r="K25" s="27"/>
      <c r="L25" s="31">
        <f t="shared" si="1"/>
        <v>0</v>
      </c>
      <c r="M25" s="81">
        <f t="shared" si="3"/>
        <v>0</v>
      </c>
      <c r="N25" s="87">
        <f>IF(K25=0,SUMPRODUCT(('Irregolarità NO Proiez'!$B$4:$B$932=G25)*('Irregolarità NO Proiez'!$D$4:$D$932)),SUMPRODUCT(('Proiez Err'!$C$4:$C$45=G25)*('Proiez Err'!$E$4:$E$45)))</f>
        <v>0</v>
      </c>
      <c r="O25" s="88">
        <f>IF(K25&lt;&gt;0,SUMPRODUCT(('Proiez Err'!$C$4:$C$45=G25)*('Proiez Err'!$G$4:$G$45)),0)</f>
        <v>0</v>
      </c>
      <c r="P25" s="84">
        <f t="shared" si="4"/>
        <v>0</v>
      </c>
      <c r="Q25" s="107">
        <f t="shared" si="2"/>
        <v>0</v>
      </c>
      <c r="S25" s="227"/>
      <c r="T25" s="173"/>
      <c r="U25" s="184"/>
    </row>
    <row r="26" spans="2:23" s="17" customFormat="1" ht="35.25" customHeight="1" thickBot="1" x14ac:dyDescent="0.3">
      <c r="B26" s="274"/>
      <c r="C26" s="28"/>
      <c r="D26" s="28"/>
      <c r="E26" s="28"/>
      <c r="F26" s="29"/>
      <c r="G26" s="29"/>
      <c r="H26" s="201"/>
      <c r="I26" s="197"/>
      <c r="J26" s="27"/>
      <c r="K26" s="30"/>
      <c r="L26" s="31">
        <f t="shared" si="1"/>
        <v>0</v>
      </c>
      <c r="M26" s="81">
        <f t="shared" si="3"/>
        <v>0</v>
      </c>
      <c r="N26" s="87">
        <f>IF(K26=0,SUMPRODUCT(('Irregolarità NO Proiez'!$B$4:$B$932=G26)*('Irregolarità NO Proiez'!$D$4:$D$932)),SUMPRODUCT(('Proiez Err'!$C$4:$C$45=G26)*('Proiez Err'!$E$4:$E$45)))</f>
        <v>0</v>
      </c>
      <c r="O26" s="88">
        <f>IF(K26&lt;&gt;0,SUMPRODUCT(('Proiez Err'!$C$4:$C$45=G26)*('Proiez Err'!$G$4:$G$45)),0)</f>
        <v>0</v>
      </c>
      <c r="P26" s="84">
        <f t="shared" si="4"/>
        <v>0</v>
      </c>
      <c r="Q26" s="107">
        <f t="shared" si="2"/>
        <v>0</v>
      </c>
      <c r="S26" s="124" t="s">
        <v>162</v>
      </c>
      <c r="T26" s="125">
        <f>SUM(T23:T25)</f>
        <v>0</v>
      </c>
    </row>
    <row r="27" spans="2:23" s="17" customFormat="1" ht="30" customHeight="1" thickBot="1" x14ac:dyDescent="0.3">
      <c r="B27" s="274"/>
      <c r="C27" s="28"/>
      <c r="D27" s="28"/>
      <c r="E27" s="28"/>
      <c r="F27" s="29"/>
      <c r="G27" s="29"/>
      <c r="H27" s="201"/>
      <c r="I27" s="197"/>
      <c r="J27" s="27"/>
      <c r="K27" s="30"/>
      <c r="L27" s="31">
        <f t="shared" si="1"/>
        <v>0</v>
      </c>
      <c r="M27" s="81">
        <f t="shared" si="3"/>
        <v>0</v>
      </c>
      <c r="N27" s="87">
        <f>IF(K27=0,SUMPRODUCT(('Irregolarità NO Proiez'!$B$4:$B$932=G27)*('Irregolarità NO Proiez'!$D$4:$D$932)),SUMPRODUCT(('Proiez Err'!$C$4:$C$45=G27)*('Proiez Err'!$E$4:$E$45)))</f>
        <v>0</v>
      </c>
      <c r="O27" s="88">
        <f>IF(K27&lt;&gt;0,SUMPRODUCT(('Proiez Err'!$C$4:$C$45=G27)*('Proiez Err'!$G$4:$G$45)),0)</f>
        <v>0</v>
      </c>
      <c r="P27" s="84">
        <f t="shared" si="4"/>
        <v>0</v>
      </c>
      <c r="Q27" s="107">
        <f t="shared" si="2"/>
        <v>0</v>
      </c>
      <c r="S27" s="126" t="s">
        <v>123</v>
      </c>
      <c r="T27" s="127">
        <f>IF(T6=0,0,+((T15*T6)-(T21+T26))/T6)</f>
        <v>0</v>
      </c>
    </row>
    <row r="28" spans="2:23" s="17" customFormat="1" ht="37.5" customHeight="1" thickBot="1" x14ac:dyDescent="0.3">
      <c r="B28" s="274"/>
      <c r="C28" s="28"/>
      <c r="D28" s="28"/>
      <c r="E28" s="28"/>
      <c r="F28" s="29"/>
      <c r="G28" s="29"/>
      <c r="H28" s="201"/>
      <c r="I28" s="197"/>
      <c r="J28" s="27"/>
      <c r="K28" s="27"/>
      <c r="L28" s="31">
        <f t="shared" si="1"/>
        <v>0</v>
      </c>
      <c r="M28" s="81">
        <f t="shared" si="3"/>
        <v>0</v>
      </c>
      <c r="N28" s="87">
        <f>IF(K28=0,SUMPRODUCT(('Irregolarità NO Proiez'!$B$4:$B$932=G28)*('Irregolarità NO Proiez'!$D$4:$D$932)),SUMPRODUCT(('Proiez Err'!$C$4:$C$45=G28)*('Proiez Err'!$E$4:$E$45)))</f>
        <v>0</v>
      </c>
      <c r="O28" s="88">
        <f>IF(K28&lt;&gt;0,SUMPRODUCT(('Proiez Err'!$C$4:$C$45=G28)*('Proiez Err'!$G$4:$G$45)),0)</f>
        <v>0</v>
      </c>
      <c r="P28" s="84">
        <f t="shared" si="4"/>
        <v>0</v>
      </c>
      <c r="Q28" s="107">
        <f t="shared" si="2"/>
        <v>0</v>
      </c>
    </row>
    <row r="29" spans="2:23" s="17" customFormat="1" ht="33.75" customHeight="1" thickBot="1" x14ac:dyDescent="0.3">
      <c r="B29" s="274"/>
      <c r="C29" s="28"/>
      <c r="D29" s="28"/>
      <c r="E29" s="28"/>
      <c r="F29" s="29"/>
      <c r="G29" s="29"/>
      <c r="H29" s="201"/>
      <c r="I29" s="197"/>
      <c r="J29" s="27"/>
      <c r="K29" s="27"/>
      <c r="L29" s="31">
        <f t="shared" si="1"/>
        <v>0</v>
      </c>
      <c r="M29" s="81">
        <f t="shared" si="3"/>
        <v>0</v>
      </c>
      <c r="N29" s="87">
        <f>IF(K29=0,SUMPRODUCT(('Irregolarità NO Proiez'!$B$4:$B$932=G29)*('Irregolarità NO Proiez'!$D$4:$D$932)),SUMPRODUCT(('Proiez Err'!$C$4:$C$45=G29)*('Proiez Err'!$E$4:$E$45)))</f>
        <v>0</v>
      </c>
      <c r="O29" s="88">
        <f>IF(K29&lt;&gt;0,SUMPRODUCT(('Proiez Err'!$C$4:$C$45=G29)*('Proiez Err'!$G$4:$G$45)),0)</f>
        <v>0</v>
      </c>
      <c r="P29" s="84">
        <f t="shared" si="4"/>
        <v>0</v>
      </c>
      <c r="Q29" s="107">
        <f t="shared" si="2"/>
        <v>0</v>
      </c>
      <c r="S29" s="182" t="s">
        <v>163</v>
      </c>
      <c r="T29" s="183"/>
    </row>
    <row r="30" spans="2:23" s="17" customFormat="1" ht="30" customHeight="1" thickBot="1" x14ac:dyDescent="0.3">
      <c r="B30" s="274"/>
      <c r="C30" s="28"/>
      <c r="D30" s="28"/>
      <c r="E30" s="28"/>
      <c r="F30" s="29"/>
      <c r="G30" s="29"/>
      <c r="H30" s="201"/>
      <c r="I30" s="197"/>
      <c r="J30" s="27"/>
      <c r="K30" s="27"/>
      <c r="L30" s="31">
        <f>IF(K30=0,J30,K30)</f>
        <v>0</v>
      </c>
      <c r="M30" s="81">
        <f t="shared" si="3"/>
        <v>0</v>
      </c>
      <c r="N30" s="87">
        <f>IF(K30=0,SUMPRODUCT(('Irregolarità NO Proiez'!$B$4:$B$932=G30)*('Irregolarità NO Proiez'!$D$4:$D$932)),SUMPRODUCT(('Proiez Err'!$C$4:$C$45=G30)*('Proiez Err'!$E$4:$E$45)))</f>
        <v>0</v>
      </c>
      <c r="O30" s="88">
        <f>IF(K30&lt;&gt;0,SUMPRODUCT(('Proiez Err'!$C$4:$C$45=G30)*('Proiez Err'!$G$4:$G$45)),0)</f>
        <v>0</v>
      </c>
      <c r="P30" s="84">
        <f t="shared" si="4"/>
        <v>0</v>
      </c>
      <c r="Q30" s="107">
        <f t="shared" si="2"/>
        <v>0</v>
      </c>
      <c r="S30" s="180" t="s">
        <v>164</v>
      </c>
      <c r="T30" s="181">
        <f>IF(T6=0,0,+((T15*T6)-(T21+T26+T29))/T6)</f>
        <v>0</v>
      </c>
    </row>
    <row r="31" spans="2:23" s="17" customFormat="1" ht="30" customHeight="1" x14ac:dyDescent="0.25">
      <c r="B31" s="274"/>
      <c r="C31" s="28"/>
      <c r="D31" s="28"/>
      <c r="E31" s="28"/>
      <c r="F31" s="29"/>
      <c r="G31" s="29"/>
      <c r="H31" s="201"/>
      <c r="I31" s="197"/>
      <c r="J31" s="27"/>
      <c r="K31" s="27"/>
      <c r="L31" s="31">
        <f t="shared" si="1"/>
        <v>0</v>
      </c>
      <c r="M31" s="81">
        <f t="shared" si="3"/>
        <v>0</v>
      </c>
      <c r="N31" s="87">
        <f>IF(K31=0,SUMPRODUCT(('Irregolarità NO Proiez'!$B$4:$B$932=G31)*('Irregolarità NO Proiez'!$D$4:$D$932)),SUMPRODUCT(('Proiez Err'!$C$4:$C$45=G31)*('Proiez Err'!$E$4:$E$45)))</f>
        <v>0</v>
      </c>
      <c r="O31" s="88">
        <f>IF(K31&lt;&gt;0,SUMPRODUCT(('Proiez Err'!$C$4:$C$45=G31)*('Proiez Err'!$G$4:$G$45)),0)</f>
        <v>0</v>
      </c>
      <c r="P31" s="84">
        <f t="shared" si="4"/>
        <v>0</v>
      </c>
      <c r="Q31" s="107">
        <f t="shared" si="2"/>
        <v>0</v>
      </c>
    </row>
    <row r="32" spans="2:23" s="17" customFormat="1" ht="30" customHeight="1" x14ac:dyDescent="0.25">
      <c r="B32" s="274"/>
      <c r="C32" s="28"/>
      <c r="D32" s="28"/>
      <c r="E32" s="28"/>
      <c r="F32" s="29"/>
      <c r="G32" s="29"/>
      <c r="H32" s="102"/>
      <c r="I32" s="197"/>
      <c r="J32" s="27"/>
      <c r="K32" s="30"/>
      <c r="L32" s="31">
        <f t="shared" si="1"/>
        <v>0</v>
      </c>
      <c r="M32" s="81">
        <f t="shared" si="3"/>
        <v>0</v>
      </c>
      <c r="N32" s="87">
        <f>IF(K32=0,SUMPRODUCT(('Irregolarità NO Proiez'!$B$4:$B$932=G32)*('Irregolarità NO Proiez'!$D$4:$D$932)),SUMPRODUCT(('Proiez Err'!$C$4:$C$45=G32)*('Proiez Err'!$E$4:$E$45)))</f>
        <v>0</v>
      </c>
      <c r="O32" s="88">
        <f>IF(K32&lt;&gt;0,SUMPRODUCT(('Proiez Err'!$C$4:$C$45=G32)*('Proiez Err'!$G$4:$G$45)),0)</f>
        <v>0</v>
      </c>
      <c r="P32" s="84">
        <f>IF(K32=0,N32,O32)</f>
        <v>0</v>
      </c>
      <c r="Q32" s="107">
        <f t="shared" si="2"/>
        <v>0</v>
      </c>
      <c r="T32" s="184"/>
    </row>
    <row r="33" spans="2:20" s="17" customFormat="1" ht="30" customHeight="1" x14ac:dyDescent="0.25">
      <c r="B33" s="274"/>
      <c r="C33" s="28"/>
      <c r="D33" s="28"/>
      <c r="E33" s="28"/>
      <c r="F33" s="29"/>
      <c r="G33" s="29"/>
      <c r="H33" s="102"/>
      <c r="I33" s="197"/>
      <c r="J33" s="27"/>
      <c r="K33" s="30"/>
      <c r="L33" s="31">
        <f t="shared" si="1"/>
        <v>0</v>
      </c>
      <c r="M33" s="81">
        <f t="shared" si="3"/>
        <v>0</v>
      </c>
      <c r="N33" s="87">
        <f>IF(K33=0,SUMPRODUCT(('Irregolarità NO Proiez'!$B$4:$B$932=G33)*('Irregolarità NO Proiez'!$D$4:$D$932)),SUMPRODUCT(('Proiez Err'!$C$4:$C$45=G33)*('Proiez Err'!$E$4:$E$45)))</f>
        <v>0</v>
      </c>
      <c r="O33" s="88">
        <f>IF(K33&lt;&gt;0,SUMPRODUCT(('Proiez Err'!$C$4:$C$45=G33)*('Proiez Err'!$G$4:$G$45)),0)</f>
        <v>0</v>
      </c>
      <c r="P33" s="84">
        <f t="shared" si="4"/>
        <v>0</v>
      </c>
      <c r="Q33" s="107">
        <f t="shared" si="2"/>
        <v>0</v>
      </c>
    </row>
    <row r="34" spans="2:20" s="17" customFormat="1" ht="30" customHeight="1" x14ac:dyDescent="0.25">
      <c r="B34" s="274"/>
      <c r="C34" s="28"/>
      <c r="D34" s="28"/>
      <c r="E34" s="28"/>
      <c r="F34" s="29"/>
      <c r="G34" s="29"/>
      <c r="H34" s="102"/>
      <c r="I34" s="197"/>
      <c r="J34" s="27"/>
      <c r="K34" s="30"/>
      <c r="L34" s="31">
        <f t="shared" si="1"/>
        <v>0</v>
      </c>
      <c r="M34" s="81">
        <f t="shared" si="3"/>
        <v>0</v>
      </c>
      <c r="N34" s="87">
        <f>IF(K34=0,SUMPRODUCT(('Irregolarità NO Proiez'!$B$4:$B$932=G34)*('Irregolarità NO Proiez'!$D$4:$D$932)),SUMPRODUCT(('Proiez Err'!$C$4:$C$45=G34)*('Proiez Err'!$E$4:$E$45)))</f>
        <v>0</v>
      </c>
      <c r="O34" s="88">
        <f>IF(K34&lt;&gt;0,SUMPRODUCT(('Proiez Err'!$C$4:$C$45=G34)*('Proiez Err'!$G$4:$G$45)),0)</f>
        <v>0</v>
      </c>
      <c r="P34" s="84">
        <f t="shared" si="4"/>
        <v>0</v>
      </c>
      <c r="Q34" s="107">
        <f t="shared" si="2"/>
        <v>0</v>
      </c>
      <c r="T34" s="184"/>
    </row>
    <row r="35" spans="2:20" s="17" customFormat="1" ht="30" customHeight="1" x14ac:dyDescent="0.25">
      <c r="B35" s="274"/>
      <c r="C35" s="28"/>
      <c r="D35" s="28"/>
      <c r="E35" s="28"/>
      <c r="F35" s="29"/>
      <c r="G35" s="29"/>
      <c r="H35" s="102"/>
      <c r="I35" s="197"/>
      <c r="J35" s="27"/>
      <c r="K35" s="30"/>
      <c r="L35" s="31">
        <f t="shared" si="1"/>
        <v>0</v>
      </c>
      <c r="M35" s="81">
        <f t="shared" si="3"/>
        <v>0</v>
      </c>
      <c r="N35" s="87">
        <f>IF(K35=0,SUMPRODUCT(('Irregolarità NO Proiez'!$B$4:$B$932=G35)*('Irregolarità NO Proiez'!$D$4:$D$932)),SUMPRODUCT(('Proiez Err'!$C$4:$C$45=G35)*('Proiez Err'!$E$4:$E$45)))</f>
        <v>0</v>
      </c>
      <c r="O35" s="88">
        <f>IF(K35&lt;&gt;0,SUMPRODUCT(('Proiez Err'!$C$4:$C$45=G35)*('Proiez Err'!$G$4:$G$45)),0)</f>
        <v>0</v>
      </c>
      <c r="P35" s="84">
        <f t="shared" si="4"/>
        <v>0</v>
      </c>
      <c r="Q35" s="107">
        <f t="shared" si="2"/>
        <v>0</v>
      </c>
    </row>
    <row r="36" spans="2:20" s="17" customFormat="1" ht="30" customHeight="1" x14ac:dyDescent="0.25">
      <c r="B36" s="274"/>
      <c r="C36" s="28"/>
      <c r="D36" s="28"/>
      <c r="E36" s="28"/>
      <c r="F36" s="29"/>
      <c r="G36" s="29"/>
      <c r="H36" s="102"/>
      <c r="I36" s="197"/>
      <c r="J36" s="27"/>
      <c r="K36" s="30"/>
      <c r="L36" s="31">
        <f t="shared" si="1"/>
        <v>0</v>
      </c>
      <c r="M36" s="81">
        <f t="shared" si="3"/>
        <v>0</v>
      </c>
      <c r="N36" s="87">
        <f>IF(K36=0,SUMPRODUCT(('Irregolarità NO Proiez'!$B$4:$B$932=G36)*('Irregolarità NO Proiez'!$D$4:$D$932)),SUMPRODUCT(('Proiez Err'!$C$4:$C$45=G36)*('Proiez Err'!$E$4:$E$45)))</f>
        <v>0</v>
      </c>
      <c r="O36" s="88">
        <f>IF(K36&lt;&gt;0,SUMPRODUCT(('Proiez Err'!$C$4:$C$45=G36)*('Proiez Err'!$G$4:$G$45)),0)</f>
        <v>0</v>
      </c>
      <c r="P36" s="84">
        <f t="shared" si="4"/>
        <v>0</v>
      </c>
      <c r="Q36" s="107">
        <f t="shared" si="2"/>
        <v>0</v>
      </c>
    </row>
    <row r="37" spans="2:20" s="17" customFormat="1" ht="30" customHeight="1" x14ac:dyDescent="0.25">
      <c r="B37" s="274"/>
      <c r="C37" s="28"/>
      <c r="D37" s="28"/>
      <c r="E37" s="28"/>
      <c r="F37" s="29"/>
      <c r="G37" s="29"/>
      <c r="H37" s="102"/>
      <c r="I37" s="197"/>
      <c r="J37" s="27"/>
      <c r="K37" s="30"/>
      <c r="L37" s="31">
        <f t="shared" si="1"/>
        <v>0</v>
      </c>
      <c r="M37" s="81">
        <f t="shared" si="3"/>
        <v>0</v>
      </c>
      <c r="N37" s="87">
        <f>IF(K37=0,SUMPRODUCT(('Irregolarità NO Proiez'!$B$4:$B$932=G37)*('Irregolarità NO Proiez'!$D$4:$D$932)),SUMPRODUCT(('Proiez Err'!$C$4:$C$45=G37)*('Proiez Err'!$E$4:$E$45)))</f>
        <v>0</v>
      </c>
      <c r="O37" s="88">
        <f>IF(K37&lt;&gt;0,SUMPRODUCT(('Proiez Err'!$C$4:$C$45=G37)*('Proiez Err'!$G$4:$G$45)),0)</f>
        <v>0</v>
      </c>
      <c r="P37" s="84">
        <f t="shared" si="4"/>
        <v>0</v>
      </c>
      <c r="Q37" s="107">
        <f t="shared" si="2"/>
        <v>0</v>
      </c>
    </row>
    <row r="38" spans="2:20" s="17" customFormat="1" ht="30" customHeight="1" x14ac:dyDescent="0.25">
      <c r="B38" s="274"/>
      <c r="C38" s="28"/>
      <c r="D38" s="28"/>
      <c r="E38" s="28"/>
      <c r="F38" s="29"/>
      <c r="G38" s="29"/>
      <c r="H38" s="102"/>
      <c r="I38" s="197"/>
      <c r="J38" s="27"/>
      <c r="K38" s="30"/>
      <c r="L38" s="31">
        <f t="shared" ref="L38:L69" si="5">IF(K38=0,J38,K38)</f>
        <v>0</v>
      </c>
      <c r="M38" s="81">
        <f t="shared" si="3"/>
        <v>0</v>
      </c>
      <c r="N38" s="87">
        <f>IF(K38=0,SUMPRODUCT(('Irregolarità NO Proiez'!$B$4:$B$932=G38)*('Irregolarità NO Proiez'!$D$4:$D$932)),SUMPRODUCT(('Proiez Err'!$C$4:$C$45=G38)*('Proiez Err'!$E$4:$E$45)))</f>
        <v>0</v>
      </c>
      <c r="O38" s="88">
        <f>IF(K38&lt;&gt;0,SUMPRODUCT(('Proiez Err'!$C$4:$C$45=G38)*('Proiez Err'!$G$4:$G$45)),0)</f>
        <v>0</v>
      </c>
      <c r="P38" s="84">
        <f t="shared" si="4"/>
        <v>0</v>
      </c>
      <c r="Q38" s="107">
        <f t="shared" si="2"/>
        <v>0</v>
      </c>
    </row>
    <row r="39" spans="2:20" s="17" customFormat="1" ht="30" customHeight="1" x14ac:dyDescent="0.25">
      <c r="B39" s="274"/>
      <c r="C39" s="28"/>
      <c r="D39" s="28"/>
      <c r="E39" s="28"/>
      <c r="F39" s="29"/>
      <c r="G39" s="29"/>
      <c r="H39" s="102"/>
      <c r="I39" s="197"/>
      <c r="J39" s="27"/>
      <c r="K39" s="30"/>
      <c r="L39" s="31">
        <f t="shared" si="5"/>
        <v>0</v>
      </c>
      <c r="M39" s="81">
        <f t="shared" si="3"/>
        <v>0</v>
      </c>
      <c r="N39" s="87">
        <f>IF(K39=0,SUMPRODUCT(('Irregolarità NO Proiez'!$B$4:$B$932=G39)*('Irregolarità NO Proiez'!$D$4:$D$932)),SUMPRODUCT(('Proiez Err'!$C$4:$C$45=G39)*('Proiez Err'!$E$4:$E$45)))</f>
        <v>0</v>
      </c>
      <c r="O39" s="88">
        <f>IF(K39&lt;&gt;0,SUMPRODUCT(('Proiez Err'!$C$4:$C$45=G39)*('Proiez Err'!$G$4:$G$45)),0)</f>
        <v>0</v>
      </c>
      <c r="P39" s="84">
        <f t="shared" si="4"/>
        <v>0</v>
      </c>
      <c r="Q39" s="107">
        <f t="shared" si="2"/>
        <v>0</v>
      </c>
    </row>
    <row r="40" spans="2:20" s="17" customFormat="1" ht="30" customHeight="1" x14ac:dyDescent="0.25">
      <c r="B40" s="274"/>
      <c r="C40" s="28"/>
      <c r="D40" s="28"/>
      <c r="E40" s="28"/>
      <c r="F40" s="29"/>
      <c r="G40" s="29"/>
      <c r="H40" s="102"/>
      <c r="I40" s="197"/>
      <c r="J40" s="27"/>
      <c r="K40" s="30"/>
      <c r="L40" s="31">
        <f t="shared" si="5"/>
        <v>0</v>
      </c>
      <c r="M40" s="81">
        <f t="shared" si="3"/>
        <v>0</v>
      </c>
      <c r="N40" s="87">
        <f>IF(K40=0,SUMPRODUCT(('Irregolarità NO Proiez'!$B$4:$B$932=G40)*('Irregolarità NO Proiez'!$D$4:$D$932)),SUMPRODUCT(('Proiez Err'!$C$4:$C$45=G40)*('Proiez Err'!$E$4:$E$45)))</f>
        <v>0</v>
      </c>
      <c r="O40" s="88">
        <f>IF(K40&lt;&gt;0,SUMPRODUCT(('Proiez Err'!$C$4:$C$45=G40)*('Proiez Err'!$G$4:$G$45)),0)</f>
        <v>0</v>
      </c>
      <c r="P40" s="84">
        <f t="shared" si="4"/>
        <v>0</v>
      </c>
      <c r="Q40" s="107">
        <f t="shared" si="2"/>
        <v>0</v>
      </c>
    </row>
    <row r="41" spans="2:20" s="17" customFormat="1" ht="30" customHeight="1" x14ac:dyDescent="0.25">
      <c r="B41" s="274"/>
      <c r="C41" s="28"/>
      <c r="D41" s="28"/>
      <c r="E41" s="28"/>
      <c r="F41" s="29"/>
      <c r="G41" s="29"/>
      <c r="H41" s="102"/>
      <c r="I41" s="197"/>
      <c r="J41" s="27"/>
      <c r="K41" s="30"/>
      <c r="L41" s="31">
        <f t="shared" si="5"/>
        <v>0</v>
      </c>
      <c r="M41" s="81">
        <f t="shared" si="3"/>
        <v>0</v>
      </c>
      <c r="N41" s="87">
        <f>IF(K41=0,SUMPRODUCT(('Irregolarità NO Proiez'!$B$4:$B$932=G41)*('Irregolarità NO Proiez'!$D$4:$D$932)),SUMPRODUCT(('Proiez Err'!$C$4:$C$45=G41)*('Proiez Err'!$E$4:$E$45)))</f>
        <v>0</v>
      </c>
      <c r="O41" s="88">
        <f>IF(K41&lt;&gt;0,SUMPRODUCT(('Proiez Err'!$C$4:$C$45=G41)*('Proiez Err'!$G$4:$G$45)),0)</f>
        <v>0</v>
      </c>
      <c r="P41" s="84">
        <f t="shared" si="4"/>
        <v>0</v>
      </c>
      <c r="Q41" s="107">
        <f t="shared" si="2"/>
        <v>0</v>
      </c>
    </row>
    <row r="42" spans="2:20" s="17" customFormat="1" ht="30" customHeight="1" x14ac:dyDescent="0.25">
      <c r="B42" s="274"/>
      <c r="C42" s="28"/>
      <c r="D42" s="28"/>
      <c r="E42" s="28"/>
      <c r="F42" s="29"/>
      <c r="G42" s="29"/>
      <c r="H42" s="102"/>
      <c r="I42" s="197"/>
      <c r="J42" s="27"/>
      <c r="K42" s="30"/>
      <c r="L42" s="31">
        <f t="shared" si="5"/>
        <v>0</v>
      </c>
      <c r="M42" s="81">
        <f t="shared" si="3"/>
        <v>0</v>
      </c>
      <c r="N42" s="87">
        <f>IF(K42=0,SUMPRODUCT(('Irregolarità NO Proiez'!$B$4:$B$932=G42)*('Irregolarità NO Proiez'!$D$4:$D$932)),SUMPRODUCT(('Proiez Err'!$C$4:$C$45=G42)*('Proiez Err'!$E$4:$E$45)))</f>
        <v>0</v>
      </c>
      <c r="O42" s="88">
        <f>IF(K42&lt;&gt;0,SUMPRODUCT(('Proiez Err'!$C$4:$C$45=G42)*('Proiez Err'!$G$4:$G$45)),0)</f>
        <v>0</v>
      </c>
      <c r="P42" s="84">
        <f t="shared" si="4"/>
        <v>0</v>
      </c>
      <c r="Q42" s="107">
        <f t="shared" si="2"/>
        <v>0</v>
      </c>
    </row>
    <row r="43" spans="2:20" s="17" customFormat="1" ht="30" customHeight="1" x14ac:dyDescent="0.25">
      <c r="B43" s="280"/>
      <c r="C43" s="281"/>
      <c r="D43" s="281"/>
      <c r="E43" s="281"/>
      <c r="F43" s="282"/>
      <c r="G43" s="282"/>
      <c r="H43" s="283"/>
      <c r="I43" s="284"/>
      <c r="J43" s="285"/>
      <c r="K43" s="286"/>
      <c r="L43" s="287">
        <f t="shared" si="5"/>
        <v>0</v>
      </c>
      <c r="M43" s="288">
        <f t="shared" si="3"/>
        <v>0</v>
      </c>
      <c r="N43" s="289">
        <f>IF(K43=0,SUMPRODUCT(('Irregolarità NO Proiez'!$B$4:$B$932=G43)*('Irregolarità NO Proiez'!$D$4:$D$932)),SUMPRODUCT(('Proiez Err'!$C$4:$C$45=G43)*('Proiez Err'!$E$4:$E$45)))</f>
        <v>0</v>
      </c>
      <c r="O43" s="290">
        <f>IF(K43&lt;&gt;0,SUMPRODUCT(('Proiez Err'!$C$4:$C$45=G43)*('Proiez Err'!$G$4:$G$45)),0)</f>
        <v>0</v>
      </c>
      <c r="P43" s="291">
        <f>IF(K43=0,N43,O43)</f>
        <v>0</v>
      </c>
      <c r="Q43" s="292">
        <f>IF(H43="LV",P43/J43,0)</f>
        <v>0</v>
      </c>
      <c r="S43" s="203"/>
    </row>
    <row r="44" spans="2:20" s="17" customFormat="1" ht="36" customHeight="1" x14ac:dyDescent="0.25">
      <c r="B44" s="274"/>
      <c r="C44" s="28"/>
      <c r="D44" s="28"/>
      <c r="E44" s="28"/>
      <c r="F44" s="29"/>
      <c r="G44" s="29"/>
      <c r="H44" s="102"/>
      <c r="I44" s="197"/>
      <c r="J44" s="27"/>
      <c r="K44" s="30"/>
      <c r="L44" s="31">
        <f t="shared" si="5"/>
        <v>0</v>
      </c>
      <c r="M44" s="81">
        <f t="shared" si="3"/>
        <v>0</v>
      </c>
      <c r="N44" s="87">
        <f>IF(K44=0,SUMPRODUCT(('Irregolarità NO Proiez'!$B$4:$B$932=G44)*('Irregolarità NO Proiez'!$D$4:$D$932)),SUMPRODUCT(('Proiez Err'!$C$4:$C$45=G44)*('Proiez Err'!$E$4:$E$45)))</f>
        <v>0</v>
      </c>
      <c r="O44" s="88">
        <f>IF(K44&lt;&gt;0,SUMPRODUCT(('Proiez Err'!$C$4:$C$45=G44)*('Proiez Err'!$G$4:$G$45)),0)</f>
        <v>0</v>
      </c>
      <c r="P44" s="84">
        <f t="shared" ref="P44:P102" si="6">IF(K44=0,N44,O44)</f>
        <v>0</v>
      </c>
      <c r="Q44" s="107">
        <f t="shared" ref="Q44:Q102" si="7">IF(H44="LV",P44/J44,0)</f>
        <v>0</v>
      </c>
      <c r="S44" s="169"/>
      <c r="T44" s="95"/>
    </row>
    <row r="45" spans="2:20" s="17" customFormat="1" ht="36" customHeight="1" x14ac:dyDescent="0.25">
      <c r="B45" s="274"/>
      <c r="C45" s="28"/>
      <c r="D45" s="28"/>
      <c r="E45" s="28"/>
      <c r="F45" s="29"/>
      <c r="G45" s="29"/>
      <c r="H45" s="201"/>
      <c r="I45" s="197"/>
      <c r="J45" s="27"/>
      <c r="K45" s="30"/>
      <c r="L45" s="31">
        <f t="shared" si="5"/>
        <v>0</v>
      </c>
      <c r="M45" s="81">
        <f t="shared" si="3"/>
        <v>0</v>
      </c>
      <c r="N45" s="87">
        <f>IF(K45=0,SUMPRODUCT(('Irregolarità NO Proiez'!$B$4:$B$932=G45)*('Irregolarità NO Proiez'!$D$4:$D$932)),SUMPRODUCT(('Proiez Err'!$C$4:$C$45=G45)*('Proiez Err'!$E$4:$E$45)))</f>
        <v>0</v>
      </c>
      <c r="O45" s="88">
        <f>IF(K45&lt;&gt;0,SUMPRODUCT(('Proiez Err'!$C$4:$C$45=G45)*('Proiez Err'!$G$4:$G$45)),0)</f>
        <v>0</v>
      </c>
      <c r="P45" s="84">
        <f t="shared" si="6"/>
        <v>0</v>
      </c>
      <c r="Q45" s="107">
        <f t="shared" si="7"/>
        <v>0</v>
      </c>
      <c r="S45" s="169"/>
      <c r="T45" s="95"/>
    </row>
    <row r="46" spans="2:20" s="17" customFormat="1" ht="33" customHeight="1" x14ac:dyDescent="0.25">
      <c r="B46" s="274"/>
      <c r="C46" s="28"/>
      <c r="D46" s="28"/>
      <c r="E46" s="28"/>
      <c r="F46" s="29"/>
      <c r="G46" s="29"/>
      <c r="H46" s="201"/>
      <c r="I46" s="197"/>
      <c r="J46" s="27"/>
      <c r="K46" s="30"/>
      <c r="L46" s="31">
        <f t="shared" si="5"/>
        <v>0</v>
      </c>
      <c r="M46" s="81">
        <f t="shared" si="3"/>
        <v>0</v>
      </c>
      <c r="N46" s="87">
        <f>IF(K46=0,SUMPRODUCT(('Irregolarità NO Proiez'!$B$4:$B$932=G46)*('Irregolarità NO Proiez'!$D$4:$D$932)),SUMPRODUCT(('Proiez Err'!$C$4:$C$45=G46)*('Proiez Err'!$E$4:$E$45)))</f>
        <v>0</v>
      </c>
      <c r="O46" s="88">
        <f>IF(K46&lt;&gt;0,SUMPRODUCT(('Proiez Err'!$C$4:$C$45=G46)*('Proiez Err'!$G$4:$G$45)),0)</f>
        <v>0</v>
      </c>
      <c r="P46" s="84">
        <f t="shared" si="6"/>
        <v>0</v>
      </c>
      <c r="Q46" s="107">
        <f t="shared" si="7"/>
        <v>0</v>
      </c>
      <c r="S46" s="169"/>
    </row>
    <row r="47" spans="2:20" s="17" customFormat="1" ht="30" customHeight="1" x14ac:dyDescent="0.25">
      <c r="B47" s="274"/>
      <c r="C47" s="28"/>
      <c r="D47" s="28"/>
      <c r="E47" s="28"/>
      <c r="F47" s="29"/>
      <c r="G47" s="29"/>
      <c r="H47" s="102"/>
      <c r="I47" s="197"/>
      <c r="J47" s="27"/>
      <c r="K47" s="30"/>
      <c r="L47" s="31">
        <f t="shared" si="5"/>
        <v>0</v>
      </c>
      <c r="M47" s="81">
        <f t="shared" si="3"/>
        <v>0</v>
      </c>
      <c r="N47" s="87">
        <f>IF(K47=0,SUMPRODUCT(('Irregolarità NO Proiez'!$B$4:$B$932=G47)*('Irregolarità NO Proiez'!$D$4:$D$932)),SUMPRODUCT(('Proiez Err'!$C$4:$C$45=G47)*('Proiez Err'!$E$4:$E$45)))</f>
        <v>0</v>
      </c>
      <c r="O47" s="88">
        <f>IF(K47&lt;&gt;0,SUMPRODUCT(('Proiez Err'!$C$4:$C$45=G47)*('Proiez Err'!$G$4:$G$45)),0)</f>
        <v>0</v>
      </c>
      <c r="P47" s="84">
        <f t="shared" si="6"/>
        <v>0</v>
      </c>
      <c r="Q47" s="107">
        <f t="shared" si="7"/>
        <v>0</v>
      </c>
      <c r="S47" s="95"/>
    </row>
    <row r="48" spans="2:20" s="17" customFormat="1" ht="30" customHeight="1" x14ac:dyDescent="0.25">
      <c r="B48" s="280"/>
      <c r="C48" s="281"/>
      <c r="D48" s="281"/>
      <c r="E48" s="281"/>
      <c r="F48" s="282"/>
      <c r="G48" s="282"/>
      <c r="H48" s="283"/>
      <c r="I48" s="284"/>
      <c r="J48" s="285"/>
      <c r="K48" s="286"/>
      <c r="L48" s="287">
        <f t="shared" si="5"/>
        <v>0</v>
      </c>
      <c r="M48" s="288">
        <f t="shared" si="3"/>
        <v>0</v>
      </c>
      <c r="N48" s="289">
        <f>IF(K48=0,SUMPRODUCT(('Irregolarità NO Proiez'!$B$4:$B$932=G48)*('Irregolarità NO Proiez'!$D$4:$D$932)),SUMPRODUCT(('Proiez Err'!$C$4:$C$45=G48)*('Proiez Err'!$E$4:$E$45)))</f>
        <v>0</v>
      </c>
      <c r="O48" s="290">
        <f>IF(K48&lt;&gt;0,SUMPRODUCT(('Proiez Err'!$C$4:$C$45=G48)*('Proiez Err'!$G$4:$G$45)),0)</f>
        <v>0</v>
      </c>
      <c r="P48" s="291">
        <f t="shared" si="6"/>
        <v>0</v>
      </c>
      <c r="Q48" s="292">
        <f t="shared" si="7"/>
        <v>0</v>
      </c>
    </row>
    <row r="49" spans="2:19" s="17" customFormat="1" ht="30" customHeight="1" x14ac:dyDescent="0.25">
      <c r="B49" s="274"/>
      <c r="C49" s="28"/>
      <c r="D49" s="28"/>
      <c r="E49" s="28"/>
      <c r="F49" s="29"/>
      <c r="G49" s="29"/>
      <c r="H49" s="102"/>
      <c r="I49" s="197"/>
      <c r="J49" s="27"/>
      <c r="K49" s="32"/>
      <c r="L49" s="31">
        <f t="shared" si="5"/>
        <v>0</v>
      </c>
      <c r="M49" s="81">
        <f t="shared" si="3"/>
        <v>0</v>
      </c>
      <c r="N49" s="87">
        <f>IF(K49=0,SUMPRODUCT(('Irregolarità NO Proiez'!$B$4:$B$932=G49)*('Irregolarità NO Proiez'!$D$4:$D$932)),SUMPRODUCT(('Proiez Err'!$C$4:$C$45=G49)*('Proiez Err'!$E$4:$E$45)))</f>
        <v>0</v>
      </c>
      <c r="O49" s="88">
        <f>IF(K49&lt;&gt;0,SUMPRODUCT(('Proiez Err'!$C$4:$C$45=G49)*('Proiez Err'!$G$4:$G$45)),0)</f>
        <v>0</v>
      </c>
      <c r="P49" s="84">
        <f t="shared" si="6"/>
        <v>0</v>
      </c>
      <c r="Q49" s="107">
        <f t="shared" si="7"/>
        <v>0</v>
      </c>
      <c r="S49" s="169"/>
    </row>
    <row r="50" spans="2:19" s="17" customFormat="1" ht="30" customHeight="1" x14ac:dyDescent="0.25">
      <c r="B50" s="274"/>
      <c r="C50" s="28"/>
      <c r="D50" s="28"/>
      <c r="E50" s="28"/>
      <c r="F50" s="29"/>
      <c r="G50" s="29"/>
      <c r="H50" s="102"/>
      <c r="I50" s="197"/>
      <c r="J50" s="27"/>
      <c r="K50" s="30"/>
      <c r="L50" s="31">
        <f t="shared" si="5"/>
        <v>0</v>
      </c>
      <c r="M50" s="81">
        <f t="shared" si="3"/>
        <v>0</v>
      </c>
      <c r="N50" s="87">
        <f>IF(K50=0,SUMPRODUCT(('Irregolarità NO Proiez'!$B$4:$B$932=G50)*('Irregolarità NO Proiez'!$D$4:$D$932)),SUMPRODUCT(('Proiez Err'!$C$4:$C$45=G50)*('Proiez Err'!$E$4:$E$45)))</f>
        <v>0</v>
      </c>
      <c r="O50" s="88">
        <f>IF(K50&lt;&gt;0,SUMPRODUCT(('Proiez Err'!$C$4:$C$45=G50)*('Proiez Err'!$G$4:$G$45)),0)</f>
        <v>0</v>
      </c>
      <c r="P50" s="84">
        <f t="shared" si="6"/>
        <v>0</v>
      </c>
      <c r="Q50" s="107">
        <f t="shared" si="7"/>
        <v>0</v>
      </c>
      <c r="S50" s="113"/>
    </row>
    <row r="51" spans="2:19" s="17" customFormat="1" ht="30" customHeight="1" x14ac:dyDescent="0.25">
      <c r="B51" s="274"/>
      <c r="C51" s="28"/>
      <c r="D51" s="28"/>
      <c r="E51" s="28"/>
      <c r="F51" s="29"/>
      <c r="G51" s="29"/>
      <c r="H51" s="102"/>
      <c r="I51" s="197"/>
      <c r="J51" s="27"/>
      <c r="K51" s="30"/>
      <c r="L51" s="31">
        <f t="shared" si="5"/>
        <v>0</v>
      </c>
      <c r="M51" s="81">
        <f t="shared" si="3"/>
        <v>0</v>
      </c>
      <c r="N51" s="87">
        <f>IF(K51=0,SUMPRODUCT(('Irregolarità NO Proiez'!$B$4:$B$932=G51)*('Irregolarità NO Proiez'!$D$4:$D$932)),SUMPRODUCT(('Proiez Err'!$C$4:$C$45=G51)*('Proiez Err'!$E$4:$E$45)))</f>
        <v>0</v>
      </c>
      <c r="O51" s="88">
        <f>IF(K51&lt;&gt;0,SUMPRODUCT(('Proiez Err'!$C$4:$C$45=G51)*('Proiez Err'!$G$4:$G$45)),0)</f>
        <v>0</v>
      </c>
      <c r="P51" s="84">
        <f t="shared" si="6"/>
        <v>0</v>
      </c>
      <c r="Q51" s="107">
        <f t="shared" si="7"/>
        <v>0</v>
      </c>
      <c r="S51" s="113"/>
    </row>
    <row r="52" spans="2:19" s="17" customFormat="1" ht="30" customHeight="1" x14ac:dyDescent="0.25">
      <c r="B52" s="274"/>
      <c r="C52" s="28"/>
      <c r="D52" s="28"/>
      <c r="E52" s="28"/>
      <c r="F52" s="29"/>
      <c r="G52" s="29"/>
      <c r="H52" s="102"/>
      <c r="I52" s="197"/>
      <c r="J52" s="27"/>
      <c r="K52" s="30"/>
      <c r="L52" s="31">
        <f t="shared" si="5"/>
        <v>0</v>
      </c>
      <c r="M52" s="81">
        <f t="shared" si="3"/>
        <v>0</v>
      </c>
      <c r="N52" s="87">
        <f>IF(K52=0,SUMPRODUCT(('Irregolarità NO Proiez'!$B$4:$B$932=G52)*('Irregolarità NO Proiez'!$D$4:$D$932)),SUMPRODUCT(('Proiez Err'!$C$4:$C$45=G52)*('Proiez Err'!$E$4:$E$45)))</f>
        <v>0</v>
      </c>
      <c r="O52" s="88">
        <f>IF(K52&lt;&gt;0,SUMPRODUCT(('Proiez Err'!$C$4:$C$45=G52)*('Proiez Err'!$G$4:$G$45)),0)</f>
        <v>0</v>
      </c>
      <c r="P52" s="84">
        <f t="shared" si="6"/>
        <v>0</v>
      </c>
      <c r="Q52" s="107">
        <f t="shared" si="7"/>
        <v>0</v>
      </c>
    </row>
    <row r="53" spans="2:19" s="17" customFormat="1" ht="30" customHeight="1" x14ac:dyDescent="0.25">
      <c r="B53" s="274"/>
      <c r="C53" s="28"/>
      <c r="D53" s="28"/>
      <c r="E53" s="28"/>
      <c r="F53" s="29"/>
      <c r="G53" s="29"/>
      <c r="H53" s="201"/>
      <c r="I53" s="197"/>
      <c r="J53" s="27"/>
      <c r="K53" s="30"/>
      <c r="L53" s="31">
        <f t="shared" si="5"/>
        <v>0</v>
      </c>
      <c r="M53" s="81">
        <f t="shared" si="3"/>
        <v>0</v>
      </c>
      <c r="N53" s="87">
        <f>IF(K53=0,SUMPRODUCT(('Irregolarità NO Proiez'!$B$4:$B$932=G53)*('Irregolarità NO Proiez'!$D$4:$D$932)),SUMPRODUCT(('Proiez Err'!$C$4:$C$45=G53)*('Proiez Err'!$E$4:$E$45)))</f>
        <v>0</v>
      </c>
      <c r="O53" s="88">
        <f>IF(K53&lt;&gt;0,SUMPRODUCT(('Proiez Err'!$C$4:$C$45=G53)*('Proiez Err'!$G$4:$G$45)),0)</f>
        <v>0</v>
      </c>
      <c r="P53" s="84">
        <f t="shared" si="6"/>
        <v>0</v>
      </c>
      <c r="Q53" s="107">
        <f t="shared" si="7"/>
        <v>0</v>
      </c>
    </row>
    <row r="54" spans="2:19" s="17" customFormat="1" ht="30" customHeight="1" x14ac:dyDescent="0.25">
      <c r="B54" s="274"/>
      <c r="C54" s="28"/>
      <c r="D54" s="28"/>
      <c r="E54" s="28"/>
      <c r="F54" s="29"/>
      <c r="G54" s="29"/>
      <c r="H54" s="102"/>
      <c r="I54" s="197"/>
      <c r="J54" s="27"/>
      <c r="K54" s="30"/>
      <c r="L54" s="31">
        <f t="shared" si="5"/>
        <v>0</v>
      </c>
      <c r="M54" s="81">
        <f t="shared" si="3"/>
        <v>0</v>
      </c>
      <c r="N54" s="87">
        <f>IF(K54=0,SUMPRODUCT(('Irregolarità NO Proiez'!$B$4:$B$932=G54)*('Irregolarità NO Proiez'!$D$4:$D$932)),SUMPRODUCT(('Proiez Err'!$C$4:$C$45=G54)*('Proiez Err'!$E$4:$E$45)))</f>
        <v>0</v>
      </c>
      <c r="O54" s="88">
        <f>IF(K54&lt;&gt;0,SUMPRODUCT(('Proiez Err'!$C$4:$C$45=G54)*('Proiez Err'!$G$4:$G$45)),0)</f>
        <v>0</v>
      </c>
      <c r="P54" s="84">
        <f t="shared" si="6"/>
        <v>0</v>
      </c>
      <c r="Q54" s="107">
        <f t="shared" si="7"/>
        <v>0</v>
      </c>
    </row>
    <row r="55" spans="2:19" s="17" customFormat="1" ht="30" customHeight="1" x14ac:dyDescent="0.25">
      <c r="B55" s="274"/>
      <c r="C55" s="28"/>
      <c r="D55" s="28"/>
      <c r="E55" s="28"/>
      <c r="F55" s="29"/>
      <c r="G55" s="29"/>
      <c r="H55" s="102"/>
      <c r="I55" s="197"/>
      <c r="J55" s="27"/>
      <c r="K55" s="30"/>
      <c r="L55" s="31">
        <f t="shared" si="5"/>
        <v>0</v>
      </c>
      <c r="M55" s="81">
        <f t="shared" si="3"/>
        <v>0</v>
      </c>
      <c r="N55" s="87">
        <f>IF(K55=0,SUMPRODUCT(('Irregolarità NO Proiez'!$B$4:$B$932=G55)*('Irregolarità NO Proiez'!$D$4:$D$932)),SUMPRODUCT(('Proiez Err'!$C$4:$C$45=G55)*('Proiez Err'!$E$4:$E$45)))</f>
        <v>0</v>
      </c>
      <c r="O55" s="88">
        <f>IF(K55&lt;&gt;0,SUMPRODUCT(('Proiez Err'!$C$4:$C$45=G55)*('Proiez Err'!$G$4:$G$45)),0)</f>
        <v>0</v>
      </c>
      <c r="P55" s="84">
        <f t="shared" si="6"/>
        <v>0</v>
      </c>
      <c r="Q55" s="107">
        <f t="shared" si="7"/>
        <v>0</v>
      </c>
    </row>
    <row r="56" spans="2:19" s="17" customFormat="1" ht="30" customHeight="1" x14ac:dyDescent="0.25">
      <c r="B56" s="274"/>
      <c r="C56" s="28"/>
      <c r="D56" s="28"/>
      <c r="E56" s="28"/>
      <c r="F56" s="29"/>
      <c r="G56" s="29"/>
      <c r="H56" s="102"/>
      <c r="I56" s="197"/>
      <c r="J56" s="27"/>
      <c r="K56" s="30"/>
      <c r="L56" s="31">
        <f t="shared" si="5"/>
        <v>0</v>
      </c>
      <c r="M56" s="81">
        <f t="shared" si="3"/>
        <v>0</v>
      </c>
      <c r="N56" s="87">
        <f>IF(K56=0,SUMPRODUCT(('Irregolarità NO Proiez'!$B$4:$B$932=G56)*('Irregolarità NO Proiez'!$D$4:$D$932)),SUMPRODUCT(('Proiez Err'!$C$4:$C$45=G56)*('Proiez Err'!$E$4:$E$45)))</f>
        <v>0</v>
      </c>
      <c r="O56" s="88">
        <f>IF(K56&lt;&gt;0,SUMPRODUCT(('Proiez Err'!$C$4:$C$45=G56)*('Proiez Err'!$G$4:$G$45)),0)</f>
        <v>0</v>
      </c>
      <c r="P56" s="84">
        <f t="shared" si="6"/>
        <v>0</v>
      </c>
      <c r="Q56" s="107">
        <f t="shared" si="7"/>
        <v>0</v>
      </c>
    </row>
    <row r="57" spans="2:19" s="17" customFormat="1" ht="30" customHeight="1" x14ac:dyDescent="0.25">
      <c r="B57" s="274"/>
      <c r="C57" s="28"/>
      <c r="D57" s="28"/>
      <c r="E57" s="28"/>
      <c r="F57" s="29"/>
      <c r="G57" s="29"/>
      <c r="H57" s="102"/>
      <c r="I57" s="197"/>
      <c r="J57" s="27"/>
      <c r="K57" s="30"/>
      <c r="L57" s="31">
        <f t="shared" si="5"/>
        <v>0</v>
      </c>
      <c r="M57" s="81">
        <f t="shared" si="3"/>
        <v>0</v>
      </c>
      <c r="N57" s="87">
        <f>IF(K57=0,SUMPRODUCT(('Irregolarità NO Proiez'!$B$4:$B$932=G57)*('Irregolarità NO Proiez'!$D$4:$D$932)),SUMPRODUCT(('Proiez Err'!$C$4:$C$45=G57)*('Proiez Err'!$E$4:$E$45)))</f>
        <v>0</v>
      </c>
      <c r="O57" s="88">
        <f>IF(K57&lt;&gt;0,SUMPRODUCT(('Proiez Err'!$C$4:$C$45=G57)*('Proiez Err'!$G$4:$G$45)),0)</f>
        <v>0</v>
      </c>
      <c r="P57" s="84">
        <f t="shared" si="6"/>
        <v>0</v>
      </c>
      <c r="Q57" s="107">
        <f t="shared" si="7"/>
        <v>0</v>
      </c>
    </row>
    <row r="58" spans="2:19" s="17" customFormat="1" ht="30" customHeight="1" x14ac:dyDescent="0.25">
      <c r="B58" s="274"/>
      <c r="C58" s="28"/>
      <c r="D58" s="28"/>
      <c r="E58" s="28"/>
      <c r="F58" s="29"/>
      <c r="G58" s="29"/>
      <c r="H58" s="102"/>
      <c r="I58" s="197"/>
      <c r="J58" s="27"/>
      <c r="K58" s="30"/>
      <c r="L58" s="31">
        <f t="shared" si="5"/>
        <v>0</v>
      </c>
      <c r="M58" s="81">
        <f t="shared" si="3"/>
        <v>0</v>
      </c>
      <c r="N58" s="87">
        <f>IF(K58=0,SUMPRODUCT(('Irregolarità NO Proiez'!$B$4:$B$932=G58)*('Irregolarità NO Proiez'!$D$4:$D$932)),SUMPRODUCT(('Proiez Err'!$C$4:$C$45=G58)*('Proiez Err'!$E$4:$E$45)))</f>
        <v>0</v>
      </c>
      <c r="O58" s="88">
        <f>IF(K58&lt;&gt;0,SUMPRODUCT(('Proiez Err'!$C$4:$C$45=G58)*('Proiez Err'!$G$4:$G$45)),0)</f>
        <v>0</v>
      </c>
      <c r="P58" s="84">
        <f t="shared" si="6"/>
        <v>0</v>
      </c>
      <c r="Q58" s="107">
        <f t="shared" si="7"/>
        <v>0</v>
      </c>
    </row>
    <row r="59" spans="2:19" s="17" customFormat="1" ht="30" customHeight="1" x14ac:dyDescent="0.25">
      <c r="B59" s="274"/>
      <c r="C59" s="28"/>
      <c r="D59" s="28"/>
      <c r="E59" s="28"/>
      <c r="F59" s="29"/>
      <c r="G59" s="29"/>
      <c r="H59" s="102"/>
      <c r="I59" s="197"/>
      <c r="J59" s="27"/>
      <c r="K59" s="30"/>
      <c r="L59" s="31">
        <f t="shared" si="5"/>
        <v>0</v>
      </c>
      <c r="M59" s="81">
        <f t="shared" si="3"/>
        <v>0</v>
      </c>
      <c r="N59" s="87">
        <f>IF(K59=0,SUMPRODUCT(('Irregolarità NO Proiez'!$B$4:$B$932=G59)*('Irregolarità NO Proiez'!$D$4:$D$932)),SUMPRODUCT(('Proiez Err'!$C$4:$C$45=G59)*('Proiez Err'!$E$4:$E$45)))</f>
        <v>0</v>
      </c>
      <c r="O59" s="88">
        <f>IF(K59&lt;&gt;0,SUMPRODUCT(('Proiez Err'!$C$4:$C$45=G59)*('Proiez Err'!$G$4:$G$45)),0)</f>
        <v>0</v>
      </c>
      <c r="P59" s="84">
        <f t="shared" si="6"/>
        <v>0</v>
      </c>
      <c r="Q59" s="107">
        <f t="shared" si="7"/>
        <v>0</v>
      </c>
    </row>
    <row r="60" spans="2:19" s="17" customFormat="1" ht="30" customHeight="1" x14ac:dyDescent="0.25">
      <c r="B60" s="274"/>
      <c r="C60" s="28"/>
      <c r="D60" s="28"/>
      <c r="E60" s="28"/>
      <c r="F60" s="29"/>
      <c r="G60" s="29"/>
      <c r="H60" s="102"/>
      <c r="I60" s="197"/>
      <c r="J60" s="27"/>
      <c r="K60" s="30"/>
      <c r="L60" s="31">
        <f t="shared" si="5"/>
        <v>0</v>
      </c>
      <c r="M60" s="81">
        <f t="shared" si="3"/>
        <v>0</v>
      </c>
      <c r="N60" s="87">
        <f>IF(K60=0,SUMPRODUCT(('Irregolarità NO Proiez'!$B$4:$B$932=G60)*('Irregolarità NO Proiez'!$D$4:$D$932)),SUMPRODUCT(('Proiez Err'!$C$4:$C$45=G60)*('Proiez Err'!$E$4:$E$45)))</f>
        <v>0</v>
      </c>
      <c r="O60" s="88">
        <f>IF(K60&lt;&gt;0,SUMPRODUCT(('Proiez Err'!$C$4:$C$45=G60)*('Proiez Err'!$G$4:$G$45)),0)</f>
        <v>0</v>
      </c>
      <c r="P60" s="84">
        <f t="shared" si="6"/>
        <v>0</v>
      </c>
      <c r="Q60" s="107">
        <f t="shared" si="7"/>
        <v>0</v>
      </c>
    </row>
    <row r="61" spans="2:19" s="17" customFormat="1" ht="30" customHeight="1" x14ac:dyDescent="0.25">
      <c r="B61" s="274"/>
      <c r="C61" s="28"/>
      <c r="D61" s="28"/>
      <c r="E61" s="28"/>
      <c r="F61" s="29"/>
      <c r="G61" s="29"/>
      <c r="H61" s="102"/>
      <c r="I61" s="197"/>
      <c r="J61" s="27"/>
      <c r="K61" s="30"/>
      <c r="L61" s="31">
        <f t="shared" si="5"/>
        <v>0</v>
      </c>
      <c r="M61" s="81">
        <f t="shared" si="3"/>
        <v>0</v>
      </c>
      <c r="N61" s="87">
        <f>IF(K61=0,SUMPRODUCT(('Irregolarità NO Proiez'!$B$4:$B$932=G61)*('Irregolarità NO Proiez'!$D$4:$D$932)),SUMPRODUCT(('Proiez Err'!$C$4:$C$45=G61)*('Proiez Err'!$E$4:$E$45)))</f>
        <v>0</v>
      </c>
      <c r="O61" s="88">
        <f>IF(K61&lt;&gt;0,SUMPRODUCT(('Proiez Err'!$C$4:$C$45=G61)*('Proiez Err'!$G$4:$G$45)),0)</f>
        <v>0</v>
      </c>
      <c r="P61" s="84">
        <f t="shared" si="6"/>
        <v>0</v>
      </c>
      <c r="Q61" s="107">
        <f t="shared" si="7"/>
        <v>0</v>
      </c>
    </row>
    <row r="62" spans="2:19" s="17" customFormat="1" ht="30" customHeight="1" x14ac:dyDescent="0.25">
      <c r="B62" s="274"/>
      <c r="C62" s="28"/>
      <c r="D62" s="28"/>
      <c r="E62" s="28"/>
      <c r="F62" s="29"/>
      <c r="G62" s="29"/>
      <c r="H62" s="201"/>
      <c r="I62" s="197"/>
      <c r="J62" s="27"/>
      <c r="K62" s="30"/>
      <c r="L62" s="31">
        <f t="shared" si="5"/>
        <v>0</v>
      </c>
      <c r="M62" s="81">
        <f t="shared" si="3"/>
        <v>0</v>
      </c>
      <c r="N62" s="87">
        <f>IF(K62=0,SUMPRODUCT(('Irregolarità NO Proiez'!$B$4:$B$932=G62)*('Irregolarità NO Proiez'!$D$4:$D$932)),SUMPRODUCT(('Proiez Err'!$C$4:$C$45=G62)*('Proiez Err'!$E$4:$E$45)))</f>
        <v>0</v>
      </c>
      <c r="O62" s="88">
        <f>IF(K62&lt;&gt;0,SUMPRODUCT(('Proiez Err'!$C$4:$C$45=G62)*('Proiez Err'!$G$4:$G$45)),0)</f>
        <v>0</v>
      </c>
      <c r="P62" s="84">
        <f t="shared" si="6"/>
        <v>0</v>
      </c>
      <c r="Q62" s="107">
        <f t="shared" si="7"/>
        <v>0</v>
      </c>
    </row>
    <row r="63" spans="2:19" s="17" customFormat="1" ht="30" customHeight="1" x14ac:dyDescent="0.25">
      <c r="B63" s="274"/>
      <c r="C63" s="28"/>
      <c r="D63" s="28"/>
      <c r="E63" s="28"/>
      <c r="F63" s="29"/>
      <c r="G63" s="29"/>
      <c r="H63" s="201"/>
      <c r="I63" s="197"/>
      <c r="J63" s="27"/>
      <c r="K63" s="30"/>
      <c r="L63" s="31">
        <f t="shared" si="5"/>
        <v>0</v>
      </c>
      <c r="M63" s="81">
        <f t="shared" si="3"/>
        <v>0</v>
      </c>
      <c r="N63" s="87">
        <f>IF(K63=0,SUMPRODUCT(('Irregolarità NO Proiez'!$B$4:$B$932=G63)*('Irregolarità NO Proiez'!$D$4:$D$932)),SUMPRODUCT(('Proiez Err'!$C$4:$C$45=G63)*('Proiez Err'!$E$4:$E$45)))</f>
        <v>0</v>
      </c>
      <c r="O63" s="88">
        <f>IF(K63&lt;&gt;0,SUMPRODUCT(('Proiez Err'!$C$4:$C$45=G63)*('Proiez Err'!$G$4:$G$45)),0)</f>
        <v>0</v>
      </c>
      <c r="P63" s="84">
        <f t="shared" si="6"/>
        <v>0</v>
      </c>
      <c r="Q63" s="107">
        <f t="shared" si="7"/>
        <v>0</v>
      </c>
    </row>
    <row r="64" spans="2:19" s="17" customFormat="1" ht="30" customHeight="1" x14ac:dyDescent="0.25">
      <c r="B64" s="274"/>
      <c r="C64" s="28"/>
      <c r="D64" s="28"/>
      <c r="E64" s="28"/>
      <c r="F64" s="29"/>
      <c r="G64" s="29"/>
      <c r="H64" s="201"/>
      <c r="I64" s="197"/>
      <c r="J64" s="27"/>
      <c r="K64" s="30"/>
      <c r="L64" s="31">
        <f t="shared" si="5"/>
        <v>0</v>
      </c>
      <c r="M64" s="81">
        <f t="shared" si="3"/>
        <v>0</v>
      </c>
      <c r="N64" s="87">
        <f>IF(K64=0,SUMPRODUCT(('Irregolarità NO Proiez'!$B$4:$B$932=G64)*('Irregolarità NO Proiez'!$D$4:$D$932)),SUMPRODUCT(('Proiez Err'!$C$4:$C$45=G64)*('Proiez Err'!$E$4:$E$45)))</f>
        <v>0</v>
      </c>
      <c r="O64" s="88">
        <f>IF(K64&lt;&gt;0,SUMPRODUCT(('Proiez Err'!$C$4:$C$45=G64)*('Proiez Err'!$G$4:$G$45)),0)</f>
        <v>0</v>
      </c>
      <c r="P64" s="84">
        <f t="shared" si="6"/>
        <v>0</v>
      </c>
      <c r="Q64" s="107">
        <f t="shared" si="7"/>
        <v>0</v>
      </c>
    </row>
    <row r="65" spans="2:19" s="17" customFormat="1" ht="30" customHeight="1" x14ac:dyDescent="0.25">
      <c r="B65" s="274"/>
      <c r="C65" s="28"/>
      <c r="D65" s="28"/>
      <c r="E65" s="28"/>
      <c r="F65" s="29"/>
      <c r="G65" s="29"/>
      <c r="H65" s="102"/>
      <c r="I65" s="197"/>
      <c r="J65" s="27"/>
      <c r="K65" s="30"/>
      <c r="L65" s="31">
        <f t="shared" si="5"/>
        <v>0</v>
      </c>
      <c r="M65" s="81">
        <f t="shared" si="3"/>
        <v>0</v>
      </c>
      <c r="N65" s="87">
        <f>IF(K65=0,SUMPRODUCT(('Irregolarità NO Proiez'!$B$4:$B$932=G65)*('Irregolarità NO Proiez'!$D$4:$D$932)),SUMPRODUCT(('Proiez Err'!$C$4:$C$45=G65)*('Proiez Err'!$E$4:$E$45)))</f>
        <v>0</v>
      </c>
      <c r="O65" s="88">
        <f>IF(K65&lt;&gt;0,SUMPRODUCT(('Proiez Err'!$C$4:$C$45=G65)*('Proiez Err'!$G$4:$G$45)),0)</f>
        <v>0</v>
      </c>
      <c r="P65" s="84">
        <f t="shared" si="6"/>
        <v>0</v>
      </c>
      <c r="Q65" s="107">
        <f t="shared" si="7"/>
        <v>0</v>
      </c>
    </row>
    <row r="66" spans="2:19" s="17" customFormat="1" ht="30" customHeight="1" x14ac:dyDescent="0.25">
      <c r="B66" s="274"/>
      <c r="C66" s="28"/>
      <c r="D66" s="28"/>
      <c r="E66" s="28"/>
      <c r="F66" s="29"/>
      <c r="G66" s="29"/>
      <c r="H66" s="201"/>
      <c r="I66" s="197"/>
      <c r="J66" s="27"/>
      <c r="K66" s="30"/>
      <c r="L66" s="31">
        <f t="shared" si="5"/>
        <v>0</v>
      </c>
      <c r="M66" s="81">
        <f t="shared" si="3"/>
        <v>0</v>
      </c>
      <c r="N66" s="87">
        <f>IF(K66=0,SUMPRODUCT(('Irregolarità NO Proiez'!$B$4:$B$932=G66)*('Irregolarità NO Proiez'!$D$4:$D$932)),SUMPRODUCT(('Proiez Err'!$C$4:$C$45=G66)*('Proiez Err'!$E$4:$E$45)))</f>
        <v>0</v>
      </c>
      <c r="O66" s="88">
        <f>IF(K66&lt;&gt;0,SUMPRODUCT(('Proiez Err'!$C$4:$C$45=G66)*('Proiez Err'!$G$4:$G$45)),0)</f>
        <v>0</v>
      </c>
      <c r="P66" s="84">
        <f t="shared" si="6"/>
        <v>0</v>
      </c>
      <c r="Q66" s="107">
        <f t="shared" si="7"/>
        <v>0</v>
      </c>
    </row>
    <row r="67" spans="2:19" s="17" customFormat="1" ht="30" customHeight="1" x14ac:dyDescent="0.25">
      <c r="B67" s="274"/>
      <c r="C67" s="28"/>
      <c r="D67" s="28"/>
      <c r="E67" s="28"/>
      <c r="F67" s="29"/>
      <c r="G67" s="29"/>
      <c r="H67" s="201"/>
      <c r="I67" s="197"/>
      <c r="J67" s="27"/>
      <c r="K67" s="30"/>
      <c r="L67" s="31">
        <f t="shared" si="5"/>
        <v>0</v>
      </c>
      <c r="M67" s="81">
        <f t="shared" si="3"/>
        <v>0</v>
      </c>
      <c r="N67" s="87">
        <f>IF(K67=0,SUMPRODUCT(('Irregolarità NO Proiez'!$B$4:$B$932=G67)*('Irregolarità NO Proiez'!$D$4:$D$932)),SUMPRODUCT(('Proiez Err'!$C$4:$C$45=G67)*('Proiez Err'!$E$4:$E$45)))</f>
        <v>0</v>
      </c>
      <c r="O67" s="88">
        <f>IF(K67&lt;&gt;0,SUMPRODUCT(('Proiez Err'!$C$4:$C$45=G67)*('Proiez Err'!$G$4:$G$45)),0)</f>
        <v>0</v>
      </c>
      <c r="P67" s="84">
        <f t="shared" si="6"/>
        <v>0</v>
      </c>
      <c r="Q67" s="107">
        <f t="shared" si="7"/>
        <v>0</v>
      </c>
    </row>
    <row r="68" spans="2:19" s="17" customFormat="1" ht="30" customHeight="1" x14ac:dyDescent="0.25">
      <c r="B68" s="274"/>
      <c r="C68" s="28"/>
      <c r="D68" s="28"/>
      <c r="E68" s="28"/>
      <c r="F68" s="29"/>
      <c r="G68" s="29"/>
      <c r="H68" s="201"/>
      <c r="I68" s="197"/>
      <c r="J68" s="27"/>
      <c r="K68" s="30"/>
      <c r="L68" s="31">
        <f t="shared" si="5"/>
        <v>0</v>
      </c>
      <c r="M68" s="81">
        <f t="shared" si="3"/>
        <v>0</v>
      </c>
      <c r="N68" s="87">
        <f>IF(K68=0,SUMPRODUCT(('Irregolarità NO Proiez'!$B$4:$B$932=G68)*('Irregolarità NO Proiez'!$D$4:$D$932)),SUMPRODUCT(('Proiez Err'!$C$4:$C$45=G68)*('Proiez Err'!$E$4:$E$45)))</f>
        <v>0</v>
      </c>
      <c r="O68" s="88">
        <f>IF(K68&lt;&gt;0,SUMPRODUCT(('Proiez Err'!$C$4:$C$45=G68)*('Proiez Err'!$G$4:$G$45)),0)</f>
        <v>0</v>
      </c>
      <c r="P68" s="84">
        <f t="shared" si="6"/>
        <v>0</v>
      </c>
      <c r="Q68" s="107">
        <f t="shared" si="7"/>
        <v>0</v>
      </c>
    </row>
    <row r="69" spans="2:19" s="17" customFormat="1" ht="30" customHeight="1" x14ac:dyDescent="0.25">
      <c r="B69" s="274"/>
      <c r="C69" s="28"/>
      <c r="D69" s="28"/>
      <c r="E69" s="28"/>
      <c r="F69" s="29"/>
      <c r="G69" s="29"/>
      <c r="H69" s="201"/>
      <c r="I69" s="197"/>
      <c r="J69" s="27"/>
      <c r="K69" s="30"/>
      <c r="L69" s="31">
        <f t="shared" si="5"/>
        <v>0</v>
      </c>
      <c r="M69" s="81">
        <f t="shared" si="3"/>
        <v>0</v>
      </c>
      <c r="N69" s="87">
        <f>IF(K69=0,SUMPRODUCT(('Irregolarità NO Proiez'!$B$4:$B$932=G69)*('Irregolarità NO Proiez'!$D$4:$D$932)),SUMPRODUCT(('Proiez Err'!$C$4:$C$45=G69)*('Proiez Err'!$E$4:$E$45)))</f>
        <v>0</v>
      </c>
      <c r="O69" s="88">
        <f>IF(K69&lt;&gt;0,SUMPRODUCT(('Proiez Err'!$C$4:$C$45=G69)*('Proiez Err'!$G$4:$G$45)),0)</f>
        <v>0</v>
      </c>
      <c r="P69" s="84">
        <f t="shared" si="6"/>
        <v>0</v>
      </c>
      <c r="Q69" s="107">
        <f t="shared" si="7"/>
        <v>0</v>
      </c>
      <c r="S69" s="169"/>
    </row>
    <row r="70" spans="2:19" s="17" customFormat="1" ht="30" customHeight="1" x14ac:dyDescent="0.25">
      <c r="B70" s="274"/>
      <c r="C70" s="28"/>
      <c r="D70" s="28"/>
      <c r="E70" s="28"/>
      <c r="F70" s="29"/>
      <c r="G70" s="29"/>
      <c r="H70" s="102"/>
      <c r="I70" s="197"/>
      <c r="J70" s="27"/>
      <c r="K70" s="30"/>
      <c r="L70" s="31">
        <f t="shared" ref="L70:L101" si="8">IF(K70=0,J70,K70)</f>
        <v>0</v>
      </c>
      <c r="M70" s="81">
        <f t="shared" si="3"/>
        <v>0</v>
      </c>
      <c r="N70" s="87">
        <f>IF(K70=0,SUMPRODUCT(('Irregolarità NO Proiez'!$B$4:$B$932=G70)*('Irregolarità NO Proiez'!$D$4:$D$932)),SUMPRODUCT(('Proiez Err'!$C$4:$C$45=G70)*('Proiez Err'!$E$4:$E$45)))</f>
        <v>0</v>
      </c>
      <c r="O70" s="88">
        <f>IF(K70&lt;&gt;0,SUMPRODUCT(('Proiez Err'!$C$4:$C$45=G70)*('Proiez Err'!$G$4:$G$45)),0)</f>
        <v>0</v>
      </c>
      <c r="P70" s="84">
        <f t="shared" si="6"/>
        <v>0</v>
      </c>
      <c r="Q70" s="107">
        <f t="shared" si="7"/>
        <v>0</v>
      </c>
      <c r="S70" s="204"/>
    </row>
    <row r="71" spans="2:19" s="17" customFormat="1" ht="30" customHeight="1" x14ac:dyDescent="0.25">
      <c r="B71" s="274"/>
      <c r="C71" s="28"/>
      <c r="D71" s="28"/>
      <c r="E71" s="28"/>
      <c r="F71" s="29"/>
      <c r="G71" s="29"/>
      <c r="H71" s="102"/>
      <c r="I71" s="197"/>
      <c r="J71" s="27"/>
      <c r="K71" s="30"/>
      <c r="L71" s="31">
        <f t="shared" si="8"/>
        <v>0</v>
      </c>
      <c r="M71" s="81">
        <f t="shared" ref="M71:M86" si="9">+J71-N71</f>
        <v>0</v>
      </c>
      <c r="N71" s="87">
        <f>IF(K71=0,SUMPRODUCT(('Irregolarità NO Proiez'!$B$4:$B$932=G71)*('Irregolarità NO Proiez'!$D$4:$D$932)),SUMPRODUCT(('Proiez Err'!$C$4:$C$45=G71)*('Proiez Err'!$E$4:$E$45)))</f>
        <v>0</v>
      </c>
      <c r="O71" s="88">
        <f>IF(K71&lt;&gt;0,SUMPRODUCT(('Proiez Err'!$C$4:$C$45=G71)*('Proiez Err'!$G$4:$G$45)),0)</f>
        <v>0</v>
      </c>
      <c r="P71" s="84">
        <f t="shared" si="6"/>
        <v>0</v>
      </c>
      <c r="Q71" s="107">
        <f t="shared" si="7"/>
        <v>0</v>
      </c>
    </row>
    <row r="72" spans="2:19" s="17" customFormat="1" ht="30" customHeight="1" x14ac:dyDescent="0.25">
      <c r="B72" s="274"/>
      <c r="C72" s="28"/>
      <c r="D72" s="28"/>
      <c r="E72" s="28"/>
      <c r="F72" s="29"/>
      <c r="G72" s="29"/>
      <c r="H72" s="102"/>
      <c r="I72" s="197"/>
      <c r="J72" s="27"/>
      <c r="K72" s="30"/>
      <c r="L72" s="31">
        <f t="shared" si="8"/>
        <v>0</v>
      </c>
      <c r="M72" s="81">
        <f t="shared" si="9"/>
        <v>0</v>
      </c>
      <c r="N72" s="87">
        <f>IF(K72=0,SUMPRODUCT(('Irregolarità NO Proiez'!$B$4:$B$932=G72)*('Irregolarità NO Proiez'!$D$4:$D$932)),SUMPRODUCT(('Proiez Err'!$C$4:$C$45=G72)*('Proiez Err'!$E$4:$E$45)))</f>
        <v>0</v>
      </c>
      <c r="O72" s="88">
        <f>IF(K72&lt;&gt;0,SUMPRODUCT(('Proiez Err'!$C$4:$C$45=G72)*('Proiez Err'!$G$4:$G$45)),0)</f>
        <v>0</v>
      </c>
      <c r="P72" s="84">
        <f t="shared" si="6"/>
        <v>0</v>
      </c>
      <c r="Q72" s="107">
        <f t="shared" si="7"/>
        <v>0</v>
      </c>
    </row>
    <row r="73" spans="2:19" s="17" customFormat="1" ht="30" customHeight="1" x14ac:dyDescent="0.25">
      <c r="B73" s="274"/>
      <c r="C73" s="28"/>
      <c r="D73" s="28"/>
      <c r="E73" s="28"/>
      <c r="F73" s="29"/>
      <c r="G73" s="29"/>
      <c r="H73" s="102"/>
      <c r="I73" s="197"/>
      <c r="J73" s="27"/>
      <c r="K73" s="30"/>
      <c r="L73" s="31">
        <f t="shared" si="8"/>
        <v>0</v>
      </c>
      <c r="M73" s="81">
        <f t="shared" si="9"/>
        <v>0</v>
      </c>
      <c r="N73" s="87">
        <f>IF(K73=0,SUMPRODUCT(('Irregolarità NO Proiez'!$B$4:$B$932=G73)*('Irregolarità NO Proiez'!$D$4:$D$932)),SUMPRODUCT(('Proiez Err'!$C$4:$C$45=G73)*('Proiez Err'!$E$4:$E$45)))</f>
        <v>0</v>
      </c>
      <c r="O73" s="88">
        <f>IF(K73&lt;&gt;0,SUMPRODUCT(('Proiez Err'!$C$4:$C$45=G73)*('Proiez Err'!$G$4:$G$45)),0)</f>
        <v>0</v>
      </c>
      <c r="P73" s="84">
        <f t="shared" si="6"/>
        <v>0</v>
      </c>
      <c r="Q73" s="107">
        <f t="shared" si="7"/>
        <v>0</v>
      </c>
    </row>
    <row r="74" spans="2:19" s="17" customFormat="1" ht="30" customHeight="1" x14ac:dyDescent="0.25">
      <c r="B74" s="274"/>
      <c r="C74" s="28"/>
      <c r="D74" s="28"/>
      <c r="E74" s="28"/>
      <c r="F74" s="29"/>
      <c r="G74" s="29"/>
      <c r="H74" s="102"/>
      <c r="I74" s="197"/>
      <c r="J74" s="27"/>
      <c r="K74" s="30"/>
      <c r="L74" s="31">
        <f t="shared" si="8"/>
        <v>0</v>
      </c>
      <c r="M74" s="81">
        <f t="shared" si="9"/>
        <v>0</v>
      </c>
      <c r="N74" s="87">
        <f>IF(K74=0,SUMPRODUCT(('Irregolarità NO Proiez'!$B$4:$B$932=G74)*('Irregolarità NO Proiez'!$D$4:$D$932)),SUMPRODUCT(('Proiez Err'!$C$4:$C$45=G74)*('Proiez Err'!$E$4:$E$45)))</f>
        <v>0</v>
      </c>
      <c r="O74" s="88">
        <f>IF(K74&lt;&gt;0,SUMPRODUCT(('Proiez Err'!$C$4:$C$45=G74)*('Proiez Err'!$G$4:$G$45)),0)</f>
        <v>0</v>
      </c>
      <c r="P74" s="84">
        <f t="shared" si="6"/>
        <v>0</v>
      </c>
      <c r="Q74" s="107">
        <f t="shared" si="7"/>
        <v>0</v>
      </c>
    </row>
    <row r="75" spans="2:19" s="17" customFormat="1" ht="30" customHeight="1" x14ac:dyDescent="0.25">
      <c r="B75" s="274"/>
      <c r="C75" s="28"/>
      <c r="D75" s="28"/>
      <c r="E75" s="28"/>
      <c r="F75" s="29"/>
      <c r="G75" s="29"/>
      <c r="H75" s="102"/>
      <c r="I75" s="197"/>
      <c r="J75" s="27"/>
      <c r="K75" s="30"/>
      <c r="L75" s="31">
        <f t="shared" si="8"/>
        <v>0</v>
      </c>
      <c r="M75" s="81">
        <f t="shared" si="9"/>
        <v>0</v>
      </c>
      <c r="N75" s="87">
        <f>IF(K75=0,SUMPRODUCT(('Irregolarità NO Proiez'!$B$4:$B$932=G75)*('Irregolarità NO Proiez'!$D$4:$D$932)),SUMPRODUCT(('Proiez Err'!$C$4:$C$45=G75)*('Proiez Err'!$E$4:$E$45)))</f>
        <v>0</v>
      </c>
      <c r="O75" s="88">
        <f>IF(K75&lt;&gt;0,SUMPRODUCT(('Proiez Err'!$C$4:$C$45=G75)*('Proiez Err'!$G$4:$G$45)),0)</f>
        <v>0</v>
      </c>
      <c r="P75" s="84">
        <f t="shared" si="6"/>
        <v>0</v>
      </c>
      <c r="Q75" s="107">
        <f t="shared" si="7"/>
        <v>0</v>
      </c>
    </row>
    <row r="76" spans="2:19" s="17" customFormat="1" ht="30" customHeight="1" x14ac:dyDescent="0.25">
      <c r="B76" s="274"/>
      <c r="C76" s="28"/>
      <c r="D76" s="28"/>
      <c r="E76" s="28"/>
      <c r="F76" s="29"/>
      <c r="G76" s="29"/>
      <c r="H76" s="102"/>
      <c r="I76" s="197"/>
      <c r="J76" s="27"/>
      <c r="K76" s="30"/>
      <c r="L76" s="31">
        <f t="shared" si="8"/>
        <v>0</v>
      </c>
      <c r="M76" s="81">
        <f t="shared" si="9"/>
        <v>0</v>
      </c>
      <c r="N76" s="87">
        <f>IF(K76=0,SUMPRODUCT(('Irregolarità NO Proiez'!$B$4:$B$932=G76)*('Irregolarità NO Proiez'!$D$4:$D$932)),SUMPRODUCT(('Proiez Err'!$C$4:$C$45=G76)*('Proiez Err'!$E$4:$E$45)))</f>
        <v>0</v>
      </c>
      <c r="O76" s="88">
        <f>IF(K76&lt;&gt;0,SUMPRODUCT(('Proiez Err'!$C$4:$C$45=G76)*('Proiez Err'!$G$4:$G$45)),0)</f>
        <v>0</v>
      </c>
      <c r="P76" s="84">
        <f t="shared" si="6"/>
        <v>0</v>
      </c>
      <c r="Q76" s="107">
        <f t="shared" si="7"/>
        <v>0</v>
      </c>
    </row>
    <row r="77" spans="2:19" s="17" customFormat="1" ht="30" customHeight="1" x14ac:dyDescent="0.25">
      <c r="B77" s="274"/>
      <c r="C77" s="28"/>
      <c r="D77" s="28"/>
      <c r="E77" s="28"/>
      <c r="F77" s="29"/>
      <c r="G77" s="29"/>
      <c r="H77" s="102"/>
      <c r="I77" s="197"/>
      <c r="J77" s="27"/>
      <c r="K77" s="30"/>
      <c r="L77" s="31">
        <f t="shared" si="8"/>
        <v>0</v>
      </c>
      <c r="M77" s="81">
        <f t="shared" si="9"/>
        <v>0</v>
      </c>
      <c r="N77" s="87">
        <f>IF(K77=0,SUMPRODUCT(('Irregolarità NO Proiez'!$B$4:$B$932=G77)*('Irregolarità NO Proiez'!$D$4:$D$932)),SUMPRODUCT(('Proiez Err'!$C$4:$C$45=G77)*('Proiez Err'!$E$4:$E$45)))</f>
        <v>0</v>
      </c>
      <c r="O77" s="88">
        <f>IF(K77&lt;&gt;0,SUMPRODUCT(('Proiez Err'!$C$4:$C$45=G77)*('Proiez Err'!$G$4:$G$45)),0)</f>
        <v>0</v>
      </c>
      <c r="P77" s="84">
        <f t="shared" si="6"/>
        <v>0</v>
      </c>
      <c r="Q77" s="107">
        <f t="shared" si="7"/>
        <v>0</v>
      </c>
    </row>
    <row r="78" spans="2:19" s="17" customFormat="1" ht="30" customHeight="1" x14ac:dyDescent="0.25">
      <c r="B78" s="274"/>
      <c r="C78" s="28"/>
      <c r="D78" s="28"/>
      <c r="E78" s="28"/>
      <c r="F78" s="29"/>
      <c r="G78" s="29"/>
      <c r="H78" s="102"/>
      <c r="I78" s="197"/>
      <c r="J78" s="27"/>
      <c r="K78" s="30"/>
      <c r="L78" s="31">
        <f t="shared" si="8"/>
        <v>0</v>
      </c>
      <c r="M78" s="81">
        <f t="shared" si="9"/>
        <v>0</v>
      </c>
      <c r="N78" s="87">
        <f>IF(K78=0,SUMPRODUCT(('Irregolarità NO Proiez'!$B$4:$B$932=G78)*('Irregolarità NO Proiez'!$D$4:$D$932)),SUMPRODUCT(('Proiez Err'!$C$4:$C$45=G78)*('Proiez Err'!$E$4:$E$45)))</f>
        <v>0</v>
      </c>
      <c r="O78" s="88">
        <f>IF(K78&lt;&gt;0,SUMPRODUCT(('Proiez Err'!$C$4:$C$45=G78)*('Proiez Err'!$G$4:$G$45)),0)</f>
        <v>0</v>
      </c>
      <c r="P78" s="84">
        <f t="shared" si="6"/>
        <v>0</v>
      </c>
      <c r="Q78" s="107">
        <f t="shared" si="7"/>
        <v>0</v>
      </c>
    </row>
    <row r="79" spans="2:19" s="17" customFormat="1" ht="30" customHeight="1" x14ac:dyDescent="0.25">
      <c r="B79" s="274"/>
      <c r="C79" s="28"/>
      <c r="D79" s="28"/>
      <c r="E79" s="28"/>
      <c r="F79" s="29"/>
      <c r="G79" s="29"/>
      <c r="H79" s="102"/>
      <c r="I79" s="197"/>
      <c r="J79" s="27"/>
      <c r="K79" s="30"/>
      <c r="L79" s="31">
        <f t="shared" si="8"/>
        <v>0</v>
      </c>
      <c r="M79" s="81">
        <f t="shared" si="9"/>
        <v>0</v>
      </c>
      <c r="N79" s="87">
        <f>IF(K79=0,SUMPRODUCT(('Irregolarità NO Proiez'!$B$4:$B$932=G79)*('Irregolarità NO Proiez'!$D$4:$D$932)),SUMPRODUCT(('Proiez Err'!$C$4:$C$45=G79)*('Proiez Err'!$E$4:$E$45)))</f>
        <v>0</v>
      </c>
      <c r="O79" s="88">
        <f>IF(K79&lt;&gt;0,SUMPRODUCT(('Proiez Err'!$C$4:$C$45=G79)*('Proiez Err'!$G$4:$G$45)),0)</f>
        <v>0</v>
      </c>
      <c r="P79" s="84">
        <f t="shared" si="6"/>
        <v>0</v>
      </c>
      <c r="Q79" s="107">
        <f t="shared" si="7"/>
        <v>0</v>
      </c>
    </row>
    <row r="80" spans="2:19" s="17" customFormat="1" ht="30" customHeight="1" x14ac:dyDescent="0.25">
      <c r="B80" s="274"/>
      <c r="C80" s="28"/>
      <c r="D80" s="28"/>
      <c r="E80" s="28"/>
      <c r="F80" s="29"/>
      <c r="G80" s="29"/>
      <c r="H80" s="102"/>
      <c r="I80" s="197"/>
      <c r="J80" s="27"/>
      <c r="K80" s="30"/>
      <c r="L80" s="31">
        <f t="shared" si="8"/>
        <v>0</v>
      </c>
      <c r="M80" s="81">
        <f t="shared" si="9"/>
        <v>0</v>
      </c>
      <c r="N80" s="87">
        <f>IF(K80=0,SUMPRODUCT(('Irregolarità NO Proiez'!$B$4:$B$932=G80)*('Irregolarità NO Proiez'!$D$4:$D$932)),SUMPRODUCT(('Proiez Err'!$C$4:$C$45=G80)*('Proiez Err'!$E$4:$E$45)))</f>
        <v>0</v>
      </c>
      <c r="O80" s="88">
        <f>IF(K80&lt;&gt;0,SUMPRODUCT(('Proiez Err'!$C$4:$C$45=G80)*('Proiez Err'!$G$4:$G$45)),0)</f>
        <v>0</v>
      </c>
      <c r="P80" s="84">
        <f t="shared" si="6"/>
        <v>0</v>
      </c>
      <c r="Q80" s="107">
        <f t="shared" si="7"/>
        <v>0</v>
      </c>
    </row>
    <row r="81" spans="2:19" s="17" customFormat="1" ht="30" customHeight="1" x14ac:dyDescent="0.25">
      <c r="B81" s="274"/>
      <c r="C81" s="28"/>
      <c r="D81" s="28"/>
      <c r="E81" s="28"/>
      <c r="F81" s="29"/>
      <c r="G81" s="29"/>
      <c r="H81" s="102"/>
      <c r="I81" s="197"/>
      <c r="J81" s="27"/>
      <c r="K81" s="30"/>
      <c r="L81" s="31">
        <f t="shared" ref="L81:L85" si="10">IF(K81=0,J81,K81)</f>
        <v>0</v>
      </c>
      <c r="M81" s="81">
        <f t="shared" ref="M81:M85" si="11">+J81-N81</f>
        <v>0</v>
      </c>
      <c r="N81" s="87">
        <f>IF(K81=0,SUMPRODUCT(('Irregolarità NO Proiez'!$B$4:$B$932=G81)*('Irregolarità NO Proiez'!$D$4:$D$932)),SUMPRODUCT(('Proiez Err'!$C$4:$C$45=G81)*('Proiez Err'!$E$4:$E$45)))</f>
        <v>0</v>
      </c>
      <c r="O81" s="88">
        <f>IF(K81&lt;&gt;0,SUMPRODUCT(('Proiez Err'!$C$4:$C$45=G81)*('Proiez Err'!$G$4:$G$45)),0)</f>
        <v>0</v>
      </c>
      <c r="P81" s="84">
        <f t="shared" ref="P81:P85" si="12">IF(K81=0,N81,O81)</f>
        <v>0</v>
      </c>
      <c r="Q81" s="107">
        <f t="shared" ref="Q81:Q85" si="13">IF(H81="LV",P81/J81,0)</f>
        <v>0</v>
      </c>
      <c r="S81" s="169"/>
    </row>
    <row r="82" spans="2:19" s="17" customFormat="1" ht="30" customHeight="1" x14ac:dyDescent="0.25">
      <c r="B82" s="274"/>
      <c r="C82" s="28"/>
      <c r="D82" s="28"/>
      <c r="E82" s="28"/>
      <c r="F82" s="29"/>
      <c r="G82" s="29"/>
      <c r="H82" s="102"/>
      <c r="I82" s="197"/>
      <c r="J82" s="27"/>
      <c r="K82" s="30"/>
      <c r="L82" s="31">
        <f t="shared" si="10"/>
        <v>0</v>
      </c>
      <c r="M82" s="81">
        <f t="shared" si="11"/>
        <v>0</v>
      </c>
      <c r="N82" s="87">
        <f>IF(K82=0,SUMPRODUCT(('Irregolarità NO Proiez'!$B$4:$B$932=G82)*('Irregolarità NO Proiez'!$D$4:$D$932)),SUMPRODUCT(('Proiez Err'!$C$4:$C$45=G82)*('Proiez Err'!$E$4:$E$45)))</f>
        <v>0</v>
      </c>
      <c r="O82" s="88">
        <f>IF(K82&lt;&gt;0,SUMPRODUCT(('Proiez Err'!$C$4:$C$45=G82)*('Proiez Err'!$G$4:$G$45)),0)</f>
        <v>0</v>
      </c>
      <c r="P82" s="84">
        <f t="shared" si="12"/>
        <v>0</v>
      </c>
      <c r="Q82" s="107">
        <f t="shared" si="13"/>
        <v>0</v>
      </c>
      <c r="S82" s="204"/>
    </row>
    <row r="83" spans="2:19" s="17" customFormat="1" ht="30" customHeight="1" x14ac:dyDescent="0.25">
      <c r="B83" s="274"/>
      <c r="C83" s="28"/>
      <c r="D83" s="28"/>
      <c r="E83" s="28"/>
      <c r="F83" s="29"/>
      <c r="G83" s="29"/>
      <c r="H83" s="102"/>
      <c r="I83" s="197"/>
      <c r="J83" s="27"/>
      <c r="K83" s="30"/>
      <c r="L83" s="31">
        <f t="shared" si="10"/>
        <v>0</v>
      </c>
      <c r="M83" s="81">
        <f t="shared" si="11"/>
        <v>0</v>
      </c>
      <c r="N83" s="87">
        <f>IF(K83=0,SUMPRODUCT(('Irregolarità NO Proiez'!$B$4:$B$932=G83)*('Irregolarità NO Proiez'!$D$4:$D$932)),SUMPRODUCT(('Proiez Err'!$C$4:$C$45=G83)*('Proiez Err'!$E$4:$E$45)))</f>
        <v>0</v>
      </c>
      <c r="O83" s="88">
        <f>IF(K83&lt;&gt;0,SUMPRODUCT(('Proiez Err'!$C$4:$C$45=G83)*('Proiez Err'!$G$4:$G$45)),0)</f>
        <v>0</v>
      </c>
      <c r="P83" s="84">
        <f t="shared" si="12"/>
        <v>0</v>
      </c>
      <c r="Q83" s="107">
        <f t="shared" si="13"/>
        <v>0</v>
      </c>
    </row>
    <row r="84" spans="2:19" s="17" customFormat="1" ht="30" customHeight="1" x14ac:dyDescent="0.25">
      <c r="B84" s="274"/>
      <c r="C84" s="28"/>
      <c r="D84" s="28"/>
      <c r="E84" s="28"/>
      <c r="F84" s="29"/>
      <c r="G84" s="29"/>
      <c r="H84" s="102"/>
      <c r="I84" s="197"/>
      <c r="J84" s="27"/>
      <c r="K84" s="30"/>
      <c r="L84" s="31">
        <f t="shared" si="10"/>
        <v>0</v>
      </c>
      <c r="M84" s="81">
        <f t="shared" si="11"/>
        <v>0</v>
      </c>
      <c r="N84" s="87">
        <f>IF(K84=0,SUMPRODUCT(('Irregolarità NO Proiez'!$B$4:$B$932=G84)*('Irregolarità NO Proiez'!$D$4:$D$932)),SUMPRODUCT(('Proiez Err'!$C$4:$C$45=G84)*('Proiez Err'!$E$4:$E$45)))</f>
        <v>0</v>
      </c>
      <c r="O84" s="88">
        <f>IF(K84&lt;&gt;0,SUMPRODUCT(('Proiez Err'!$C$4:$C$45=G84)*('Proiez Err'!$G$4:$G$45)),0)</f>
        <v>0</v>
      </c>
      <c r="P84" s="84">
        <f t="shared" si="12"/>
        <v>0</v>
      </c>
      <c r="Q84" s="107">
        <f t="shared" si="13"/>
        <v>0</v>
      </c>
    </row>
    <row r="85" spans="2:19" s="17" customFormat="1" ht="30" customHeight="1" x14ac:dyDescent="0.25">
      <c r="B85" s="274"/>
      <c r="C85" s="28"/>
      <c r="D85" s="28"/>
      <c r="E85" s="28"/>
      <c r="F85" s="29"/>
      <c r="G85" s="29"/>
      <c r="H85" s="102"/>
      <c r="I85" s="197"/>
      <c r="J85" s="27"/>
      <c r="K85" s="30"/>
      <c r="L85" s="31">
        <f t="shared" si="10"/>
        <v>0</v>
      </c>
      <c r="M85" s="81">
        <f t="shared" si="11"/>
        <v>0</v>
      </c>
      <c r="N85" s="87">
        <f>IF(K85=0,SUMPRODUCT(('Irregolarità NO Proiez'!$B$4:$B$932=G85)*('Irregolarità NO Proiez'!$D$4:$D$932)),SUMPRODUCT(('Proiez Err'!$C$4:$C$45=G85)*('Proiez Err'!$E$4:$E$45)))</f>
        <v>0</v>
      </c>
      <c r="O85" s="88">
        <f>IF(K85&lt;&gt;0,SUMPRODUCT(('Proiez Err'!$C$4:$C$45=G85)*('Proiez Err'!$G$4:$G$45)),0)</f>
        <v>0</v>
      </c>
      <c r="P85" s="84">
        <f t="shared" si="12"/>
        <v>0</v>
      </c>
      <c r="Q85" s="107">
        <f t="shared" si="13"/>
        <v>0</v>
      </c>
    </row>
    <row r="86" spans="2:19" s="17" customFormat="1" ht="30" customHeight="1" x14ac:dyDescent="0.25">
      <c r="B86" s="274"/>
      <c r="C86" s="28"/>
      <c r="D86" s="28"/>
      <c r="E86" s="28"/>
      <c r="F86" s="29"/>
      <c r="G86" s="29"/>
      <c r="H86" s="201"/>
      <c r="I86" s="197"/>
      <c r="J86" s="27"/>
      <c r="K86" s="30"/>
      <c r="L86" s="31">
        <f t="shared" si="8"/>
        <v>0</v>
      </c>
      <c r="M86" s="81">
        <f t="shared" si="9"/>
        <v>0</v>
      </c>
      <c r="N86" s="87">
        <f>IF(K86=0,SUMPRODUCT(('Irregolarità NO Proiez'!$B$4:$B$932=G86)*('Irregolarità NO Proiez'!$D$4:$D$932)),SUMPRODUCT(('Proiez Err'!$C$4:$C$45=G86)*('Proiez Err'!$E$4:$E$45)))</f>
        <v>0</v>
      </c>
      <c r="O86" s="88">
        <f>IF(K86&lt;&gt;0,SUMPRODUCT(('Proiez Err'!$C$4:$C$45=G86)*('Proiez Err'!$G$4:$G$45)),0)</f>
        <v>0</v>
      </c>
      <c r="P86" s="84">
        <f t="shared" si="6"/>
        <v>0</v>
      </c>
      <c r="Q86" s="107">
        <f t="shared" si="7"/>
        <v>0</v>
      </c>
    </row>
    <row r="87" spans="2:19" s="17" customFormat="1" ht="30" customHeight="1" x14ac:dyDescent="0.25">
      <c r="B87" s="274"/>
      <c r="C87" s="28"/>
      <c r="D87" s="28"/>
      <c r="E87" s="28"/>
      <c r="F87" s="29"/>
      <c r="G87" s="29"/>
      <c r="H87" s="201"/>
      <c r="I87" s="197"/>
      <c r="J87" s="27"/>
      <c r="K87" s="30"/>
      <c r="L87" s="31">
        <f t="shared" ref="L87:L94" si="14">IF(K87=0,J87,K87)</f>
        <v>0</v>
      </c>
      <c r="M87" s="81">
        <f t="shared" ref="M87:M94" si="15">+J87-N87</f>
        <v>0</v>
      </c>
      <c r="N87" s="87">
        <f>IF(K87=0,SUMPRODUCT(('Irregolarità NO Proiez'!$B$4:$B$932=G87)*('Irregolarità NO Proiez'!$D$4:$D$932)),SUMPRODUCT(('Proiez Err'!$C$4:$C$45=G87)*('Proiez Err'!$E$4:$E$45)))</f>
        <v>0</v>
      </c>
      <c r="O87" s="88">
        <f>IF(K87&lt;&gt;0,SUMPRODUCT(('Proiez Err'!$C$4:$C$45=G87)*('Proiez Err'!$G$4:$G$45)),0)</f>
        <v>0</v>
      </c>
      <c r="P87" s="84">
        <f t="shared" ref="P87:P94" si="16">IF(K87=0,N87,O87)</f>
        <v>0</v>
      </c>
      <c r="Q87" s="107">
        <f t="shared" ref="Q87:Q94" si="17">IF(H87="LV",P87/J87,0)</f>
        <v>0</v>
      </c>
    </row>
    <row r="88" spans="2:19" s="17" customFormat="1" ht="30" customHeight="1" x14ac:dyDescent="0.25">
      <c r="B88" s="274"/>
      <c r="C88" s="28"/>
      <c r="D88" s="28"/>
      <c r="E88" s="28"/>
      <c r="F88" s="29"/>
      <c r="G88" s="29"/>
      <c r="H88" s="201"/>
      <c r="I88" s="197"/>
      <c r="J88" s="27"/>
      <c r="K88" s="30"/>
      <c r="L88" s="31">
        <f t="shared" si="14"/>
        <v>0</v>
      </c>
      <c r="M88" s="81">
        <f t="shared" si="15"/>
        <v>0</v>
      </c>
      <c r="N88" s="87">
        <f>IF(K88=0,SUMPRODUCT(('Irregolarità NO Proiez'!$B$4:$B$932=G88)*('Irregolarità NO Proiez'!$D$4:$D$932)),SUMPRODUCT(('Proiez Err'!$C$4:$C$45=G88)*('Proiez Err'!$E$4:$E$45)))</f>
        <v>0</v>
      </c>
      <c r="O88" s="88">
        <f>IF(K88&lt;&gt;0,SUMPRODUCT(('Proiez Err'!$C$4:$C$45=G88)*('Proiez Err'!$G$4:$G$45)),0)</f>
        <v>0</v>
      </c>
      <c r="P88" s="84">
        <f t="shared" si="16"/>
        <v>0</v>
      </c>
      <c r="Q88" s="107">
        <f t="shared" si="17"/>
        <v>0</v>
      </c>
    </row>
    <row r="89" spans="2:19" s="17" customFormat="1" ht="30" customHeight="1" x14ac:dyDescent="0.25">
      <c r="B89" s="274"/>
      <c r="C89" s="28"/>
      <c r="D89" s="28"/>
      <c r="E89" s="28"/>
      <c r="F89" s="29"/>
      <c r="G89" s="29"/>
      <c r="H89" s="201"/>
      <c r="I89" s="197"/>
      <c r="J89" s="27"/>
      <c r="K89" s="30"/>
      <c r="L89" s="31">
        <f t="shared" si="14"/>
        <v>0</v>
      </c>
      <c r="M89" s="81">
        <f t="shared" si="15"/>
        <v>0</v>
      </c>
      <c r="N89" s="87">
        <f>IF(K89=0,SUMPRODUCT(('Irregolarità NO Proiez'!$B$4:$B$932=G89)*('Irregolarità NO Proiez'!$D$4:$D$932)),SUMPRODUCT(('Proiez Err'!$C$4:$C$45=G89)*('Proiez Err'!$E$4:$E$45)))</f>
        <v>0</v>
      </c>
      <c r="O89" s="88">
        <f>IF(K89&lt;&gt;0,SUMPRODUCT(('Proiez Err'!$C$4:$C$45=G89)*('Proiez Err'!$G$4:$G$45)),0)</f>
        <v>0</v>
      </c>
      <c r="P89" s="84">
        <f t="shared" si="16"/>
        <v>0</v>
      </c>
      <c r="Q89" s="107">
        <f t="shared" si="17"/>
        <v>0</v>
      </c>
    </row>
    <row r="90" spans="2:19" s="17" customFormat="1" ht="30" customHeight="1" x14ac:dyDescent="0.25">
      <c r="B90" s="274"/>
      <c r="C90" s="28"/>
      <c r="D90" s="28"/>
      <c r="E90" s="28"/>
      <c r="F90" s="29"/>
      <c r="G90" s="29"/>
      <c r="H90" s="201"/>
      <c r="I90" s="197"/>
      <c r="J90" s="27"/>
      <c r="K90" s="30"/>
      <c r="L90" s="31">
        <f t="shared" si="14"/>
        <v>0</v>
      </c>
      <c r="M90" s="81">
        <f t="shared" si="15"/>
        <v>0</v>
      </c>
      <c r="N90" s="87">
        <f>IF(K90=0,SUMPRODUCT(('Irregolarità NO Proiez'!$B$4:$B$932=G90)*('Irregolarità NO Proiez'!$D$4:$D$932)),SUMPRODUCT(('Proiez Err'!$C$4:$C$45=G90)*('Proiez Err'!$E$4:$E$45)))</f>
        <v>0</v>
      </c>
      <c r="O90" s="88">
        <f>IF(K90&lt;&gt;0,SUMPRODUCT(('Proiez Err'!$C$4:$C$45=G90)*('Proiez Err'!$G$4:$G$45)),0)</f>
        <v>0</v>
      </c>
      <c r="P90" s="84">
        <f t="shared" si="16"/>
        <v>0</v>
      </c>
      <c r="Q90" s="107">
        <f t="shared" si="17"/>
        <v>0</v>
      </c>
    </row>
    <row r="91" spans="2:19" s="17" customFormat="1" ht="30" customHeight="1" x14ac:dyDescent="0.25">
      <c r="B91" s="274"/>
      <c r="C91" s="28"/>
      <c r="D91" s="28"/>
      <c r="E91" s="28"/>
      <c r="F91" s="29"/>
      <c r="G91" s="29"/>
      <c r="H91" s="201"/>
      <c r="I91" s="197"/>
      <c r="J91" s="27"/>
      <c r="K91" s="30"/>
      <c r="L91" s="31">
        <f t="shared" si="14"/>
        <v>0</v>
      </c>
      <c r="M91" s="81">
        <f t="shared" si="15"/>
        <v>0</v>
      </c>
      <c r="N91" s="87">
        <f>IF(K91=0,SUMPRODUCT(('Irregolarità NO Proiez'!$B$4:$B$932=G91)*('Irregolarità NO Proiez'!$D$4:$D$932)),SUMPRODUCT(('Proiez Err'!$C$4:$C$45=G91)*('Proiez Err'!$E$4:$E$45)))</f>
        <v>0</v>
      </c>
      <c r="O91" s="88">
        <f>IF(K91&lt;&gt;0,SUMPRODUCT(('Proiez Err'!$C$4:$C$45=G91)*('Proiez Err'!$G$4:$G$45)),0)</f>
        <v>0</v>
      </c>
      <c r="P91" s="84">
        <f t="shared" si="16"/>
        <v>0</v>
      </c>
      <c r="Q91" s="107">
        <f t="shared" si="17"/>
        <v>0</v>
      </c>
    </row>
    <row r="92" spans="2:19" s="17" customFormat="1" ht="30" customHeight="1" x14ac:dyDescent="0.25">
      <c r="B92" s="274"/>
      <c r="C92" s="28"/>
      <c r="D92" s="28"/>
      <c r="E92" s="28"/>
      <c r="F92" s="29"/>
      <c r="G92" s="29"/>
      <c r="H92" s="201"/>
      <c r="I92" s="197"/>
      <c r="J92" s="27"/>
      <c r="K92" s="30"/>
      <c r="L92" s="31">
        <f t="shared" si="14"/>
        <v>0</v>
      </c>
      <c r="M92" s="81">
        <f t="shared" si="15"/>
        <v>0</v>
      </c>
      <c r="N92" s="87">
        <f>IF(K92=0,SUMPRODUCT(('Irregolarità NO Proiez'!$B$4:$B$932=G92)*('Irregolarità NO Proiez'!$D$4:$D$932)),SUMPRODUCT(('Proiez Err'!$C$4:$C$45=G92)*('Proiez Err'!$E$4:$E$45)))</f>
        <v>0</v>
      </c>
      <c r="O92" s="88">
        <f>IF(K92&lt;&gt;0,SUMPRODUCT(('Proiez Err'!$C$4:$C$45=G92)*('Proiez Err'!$G$4:$G$45)),0)</f>
        <v>0</v>
      </c>
      <c r="P92" s="84">
        <f t="shared" si="16"/>
        <v>0</v>
      </c>
      <c r="Q92" s="107">
        <f t="shared" si="17"/>
        <v>0</v>
      </c>
    </row>
    <row r="93" spans="2:19" s="17" customFormat="1" ht="30" customHeight="1" x14ac:dyDescent="0.25">
      <c r="B93" s="274"/>
      <c r="C93" s="28"/>
      <c r="D93" s="28"/>
      <c r="E93" s="28"/>
      <c r="F93" s="29"/>
      <c r="G93" s="29"/>
      <c r="H93" s="201"/>
      <c r="I93" s="197"/>
      <c r="J93" s="27"/>
      <c r="K93" s="30"/>
      <c r="L93" s="31">
        <f t="shared" si="14"/>
        <v>0</v>
      </c>
      <c r="M93" s="81">
        <f t="shared" si="15"/>
        <v>0</v>
      </c>
      <c r="N93" s="87">
        <f>IF(K93=0,SUMPRODUCT(('Irregolarità NO Proiez'!$B$4:$B$932=G93)*('Irregolarità NO Proiez'!$D$4:$D$932)),SUMPRODUCT(('Proiez Err'!$C$4:$C$45=G93)*('Proiez Err'!$E$4:$E$45)))</f>
        <v>0</v>
      </c>
      <c r="O93" s="88">
        <f>IF(K93&lt;&gt;0,SUMPRODUCT(('Proiez Err'!$C$4:$C$45=G93)*('Proiez Err'!$G$4:$G$45)),0)</f>
        <v>0</v>
      </c>
      <c r="P93" s="84">
        <f t="shared" si="16"/>
        <v>0</v>
      </c>
      <c r="Q93" s="107">
        <f t="shared" si="17"/>
        <v>0</v>
      </c>
    </row>
    <row r="94" spans="2:19" s="17" customFormat="1" ht="30" customHeight="1" x14ac:dyDescent="0.25">
      <c r="B94" s="274"/>
      <c r="C94" s="28"/>
      <c r="D94" s="28"/>
      <c r="E94" s="28"/>
      <c r="F94" s="29"/>
      <c r="G94" s="29"/>
      <c r="H94" s="201"/>
      <c r="I94" s="197"/>
      <c r="J94" s="27"/>
      <c r="K94" s="30"/>
      <c r="L94" s="31">
        <f t="shared" si="14"/>
        <v>0</v>
      </c>
      <c r="M94" s="81">
        <f t="shared" si="15"/>
        <v>0</v>
      </c>
      <c r="N94" s="87">
        <f>IF(K94=0,SUMPRODUCT(('Irregolarità NO Proiez'!$B$4:$B$932=G94)*('Irregolarità NO Proiez'!$D$4:$D$932)),SUMPRODUCT(('Proiez Err'!$C$4:$C$45=G94)*('Proiez Err'!$E$4:$E$45)))</f>
        <v>0</v>
      </c>
      <c r="O94" s="88">
        <f>IF(K94&lt;&gt;0,SUMPRODUCT(('Proiez Err'!$C$4:$C$45=G94)*('Proiez Err'!$G$4:$G$45)),0)</f>
        <v>0</v>
      </c>
      <c r="P94" s="84">
        <f t="shared" si="16"/>
        <v>0</v>
      </c>
      <c r="Q94" s="107">
        <f t="shared" si="17"/>
        <v>0</v>
      </c>
    </row>
    <row r="95" spans="2:19" s="17" customFormat="1" ht="30" customHeight="1" x14ac:dyDescent="0.25">
      <c r="B95" s="274"/>
      <c r="C95" s="28"/>
      <c r="D95" s="28"/>
      <c r="E95" s="28"/>
      <c r="F95" s="29"/>
      <c r="G95" s="29"/>
      <c r="H95" s="102"/>
      <c r="I95" s="190"/>
      <c r="J95" s="32"/>
      <c r="K95" s="30"/>
      <c r="L95" s="31">
        <f t="shared" si="8"/>
        <v>0</v>
      </c>
      <c r="M95" s="81">
        <f t="shared" ref="M95:M102" si="18">+J95-P95</f>
        <v>0</v>
      </c>
      <c r="N95" s="87">
        <f>IF(K95=0,SUMPRODUCT(('Irregolarità NO Proiez'!$B$4:$B$932=G95)*('Irregolarità NO Proiez'!$D$4:$D$932)),SUMPRODUCT(('Proiez Err'!$C$4:$C$45=G95)*('Proiez Err'!$E$4:$E$45)))</f>
        <v>0</v>
      </c>
      <c r="O95" s="88">
        <f>IF(K95&lt;&gt;0,SUMPRODUCT(('Proiez Err'!$C$4:$C$45=G95)*('Proiez Err'!$G$4:$G$45)),0)</f>
        <v>0</v>
      </c>
      <c r="P95" s="84">
        <f t="shared" si="6"/>
        <v>0</v>
      </c>
      <c r="Q95" s="107">
        <f t="shared" si="7"/>
        <v>0</v>
      </c>
    </row>
    <row r="96" spans="2:19" s="17" customFormat="1" ht="30" customHeight="1" x14ac:dyDescent="0.25">
      <c r="B96" s="274"/>
      <c r="C96" s="28"/>
      <c r="D96" s="28"/>
      <c r="E96" s="28"/>
      <c r="F96" s="29"/>
      <c r="G96" s="29"/>
      <c r="H96" s="102"/>
      <c r="I96" s="190"/>
      <c r="J96" s="32"/>
      <c r="K96" s="30"/>
      <c r="L96" s="31">
        <f t="shared" si="8"/>
        <v>0</v>
      </c>
      <c r="M96" s="81">
        <f t="shared" si="18"/>
        <v>0</v>
      </c>
      <c r="N96" s="87">
        <f>IF(K96=0,SUMPRODUCT(('Irregolarità NO Proiez'!$B$4:$B$932=G96)*('Irregolarità NO Proiez'!$D$4:$D$932)),SUMPRODUCT(('Proiez Err'!$C$4:$C$45=G96)*('Proiez Err'!$E$4:$E$45)))</f>
        <v>0</v>
      </c>
      <c r="O96" s="88">
        <f>IF(K96&lt;&gt;0,SUMPRODUCT(('Proiez Err'!$C$4:$C$45=G96)*('Proiez Err'!$G$4:$G$45)),0)</f>
        <v>0</v>
      </c>
      <c r="P96" s="84">
        <f t="shared" si="6"/>
        <v>0</v>
      </c>
      <c r="Q96" s="107">
        <f t="shared" si="7"/>
        <v>0</v>
      </c>
    </row>
    <row r="97" spans="2:17" s="17" customFormat="1" ht="30" customHeight="1" x14ac:dyDescent="0.25">
      <c r="B97" s="274"/>
      <c r="C97" s="28"/>
      <c r="D97" s="28"/>
      <c r="E97" s="28"/>
      <c r="F97" s="29"/>
      <c r="G97" s="29"/>
      <c r="H97" s="102"/>
      <c r="I97" s="190"/>
      <c r="J97" s="32"/>
      <c r="K97" s="30"/>
      <c r="L97" s="31">
        <f t="shared" si="8"/>
        <v>0</v>
      </c>
      <c r="M97" s="81">
        <f t="shared" si="18"/>
        <v>0</v>
      </c>
      <c r="N97" s="87">
        <f>IF(K97=0,SUMPRODUCT(('Irregolarità NO Proiez'!$B$4:$B$932=G97)*('Irregolarità NO Proiez'!$D$4:$D$932)),SUMPRODUCT(('Proiez Err'!$C$4:$C$45=G97)*('Proiez Err'!$E$4:$E$45)))</f>
        <v>0</v>
      </c>
      <c r="O97" s="88">
        <f>IF(K97&lt;&gt;0,SUMPRODUCT(('Proiez Err'!$C$4:$C$45=G97)*('Proiez Err'!$G$4:$G$45)),0)</f>
        <v>0</v>
      </c>
      <c r="P97" s="84">
        <f t="shared" si="6"/>
        <v>0</v>
      </c>
      <c r="Q97" s="107">
        <f t="shared" si="7"/>
        <v>0</v>
      </c>
    </row>
    <row r="98" spans="2:17" s="17" customFormat="1" ht="30" customHeight="1" x14ac:dyDescent="0.25">
      <c r="B98" s="274"/>
      <c r="C98" s="28"/>
      <c r="D98" s="28"/>
      <c r="E98" s="28"/>
      <c r="F98" s="29"/>
      <c r="G98" s="29"/>
      <c r="H98" s="102"/>
      <c r="I98" s="190"/>
      <c r="J98" s="32"/>
      <c r="K98" s="30"/>
      <c r="L98" s="31">
        <f t="shared" si="8"/>
        <v>0</v>
      </c>
      <c r="M98" s="81">
        <f t="shared" si="18"/>
        <v>0</v>
      </c>
      <c r="N98" s="87">
        <f>IF(K98=0,SUMPRODUCT(('Irregolarità NO Proiez'!$B$4:$B$932=G98)*('Irregolarità NO Proiez'!$D$4:$D$932)),SUMPRODUCT(('Proiez Err'!$C$4:$C$45=G98)*('Proiez Err'!$E$4:$E$45)))</f>
        <v>0</v>
      </c>
      <c r="O98" s="88">
        <f>IF(K98&lt;&gt;0,SUMPRODUCT(('Proiez Err'!$C$4:$C$45=G98)*('Proiez Err'!$G$4:$G$45)),0)</f>
        <v>0</v>
      </c>
      <c r="P98" s="84">
        <f t="shared" si="6"/>
        <v>0</v>
      </c>
      <c r="Q98" s="107">
        <f t="shared" si="7"/>
        <v>0</v>
      </c>
    </row>
    <row r="99" spans="2:17" s="17" customFormat="1" ht="30" customHeight="1" x14ac:dyDescent="0.25">
      <c r="B99" s="274"/>
      <c r="C99" s="28"/>
      <c r="D99" s="28"/>
      <c r="E99" s="28"/>
      <c r="F99" s="29"/>
      <c r="G99" s="29"/>
      <c r="H99" s="102"/>
      <c r="I99" s="190"/>
      <c r="J99" s="32"/>
      <c r="K99" s="30"/>
      <c r="L99" s="31">
        <f t="shared" si="8"/>
        <v>0</v>
      </c>
      <c r="M99" s="81">
        <f t="shared" si="18"/>
        <v>0</v>
      </c>
      <c r="N99" s="87">
        <f>IF(K99=0,SUMPRODUCT(('Irregolarità NO Proiez'!$B$4:$B$932=G99)*('Irregolarità NO Proiez'!$D$4:$D$932)),SUMPRODUCT(('Proiez Err'!$C$4:$C$45=G99)*('Proiez Err'!$E$4:$E$45)))</f>
        <v>0</v>
      </c>
      <c r="O99" s="88">
        <f>IF(K99&lt;&gt;0,SUMPRODUCT(('Proiez Err'!$C$4:$C$45=G99)*('Proiez Err'!$G$4:$G$45)),0)</f>
        <v>0</v>
      </c>
      <c r="P99" s="84">
        <f t="shared" si="6"/>
        <v>0</v>
      </c>
      <c r="Q99" s="107">
        <f t="shared" si="7"/>
        <v>0</v>
      </c>
    </row>
    <row r="100" spans="2:17" s="17" customFormat="1" ht="30" customHeight="1" x14ac:dyDescent="0.25">
      <c r="B100" s="274"/>
      <c r="C100" s="28"/>
      <c r="D100" s="28"/>
      <c r="E100" s="28"/>
      <c r="F100" s="29"/>
      <c r="G100" s="29"/>
      <c r="H100" s="102"/>
      <c r="I100" s="190"/>
      <c r="J100" s="32"/>
      <c r="K100" s="30"/>
      <c r="L100" s="31">
        <f t="shared" si="8"/>
        <v>0</v>
      </c>
      <c r="M100" s="81">
        <f t="shared" si="18"/>
        <v>0</v>
      </c>
      <c r="N100" s="87">
        <f>IF(K100=0,SUMPRODUCT(('Irregolarità NO Proiez'!$B$4:$B$932=G100)*('Irregolarità NO Proiez'!$D$4:$D$932)),SUMPRODUCT(('Proiez Err'!$C$4:$C$45=G100)*('Proiez Err'!$E$4:$E$45)))</f>
        <v>0</v>
      </c>
      <c r="O100" s="88">
        <f>IF(K100&lt;&gt;0,SUMPRODUCT(('Proiez Err'!$C$4:$C$45=G100)*('Proiez Err'!$G$4:$G$45)),0)</f>
        <v>0</v>
      </c>
      <c r="P100" s="84">
        <f t="shared" si="6"/>
        <v>0</v>
      </c>
      <c r="Q100" s="107">
        <f t="shared" si="7"/>
        <v>0</v>
      </c>
    </row>
    <row r="101" spans="2:17" s="17" customFormat="1" ht="30" customHeight="1" x14ac:dyDescent="0.25">
      <c r="B101" s="274"/>
      <c r="C101" s="28"/>
      <c r="D101" s="28"/>
      <c r="E101" s="28"/>
      <c r="F101" s="29"/>
      <c r="G101" s="29"/>
      <c r="H101" s="102"/>
      <c r="I101" s="190"/>
      <c r="J101" s="32"/>
      <c r="K101" s="30"/>
      <c r="L101" s="31">
        <f t="shared" si="8"/>
        <v>0</v>
      </c>
      <c r="M101" s="81">
        <f t="shared" si="18"/>
        <v>0</v>
      </c>
      <c r="N101" s="87">
        <f>IF(K101=0,SUMPRODUCT(('Irregolarità NO Proiez'!$B$4:$B$932=G101)*('Irregolarità NO Proiez'!$D$4:$D$932)),SUMPRODUCT(('Proiez Err'!$C$4:$C$45=G101)*('Proiez Err'!$E$4:$E$45)))</f>
        <v>0</v>
      </c>
      <c r="O101" s="88">
        <f>IF(K101&lt;&gt;0,SUMPRODUCT(('Proiez Err'!$C$4:$C$45=G101)*('Proiez Err'!$G$4:$G$45)),0)</f>
        <v>0</v>
      </c>
      <c r="P101" s="84">
        <f t="shared" si="6"/>
        <v>0</v>
      </c>
      <c r="Q101" s="107">
        <f t="shared" si="7"/>
        <v>0</v>
      </c>
    </row>
    <row r="102" spans="2:17" s="17" customFormat="1" ht="30" customHeight="1" thickBot="1" x14ac:dyDescent="0.3">
      <c r="B102" s="275"/>
      <c r="C102" s="33"/>
      <c r="D102" s="33"/>
      <c r="E102" s="33"/>
      <c r="F102" s="34"/>
      <c r="G102" s="34"/>
      <c r="H102" s="103"/>
      <c r="I102" s="261"/>
      <c r="J102" s="35"/>
      <c r="K102" s="36"/>
      <c r="L102" s="37">
        <f>IF(K102=0,J102,K102)</f>
        <v>0</v>
      </c>
      <c r="M102" s="83">
        <f t="shared" si="18"/>
        <v>0</v>
      </c>
      <c r="N102" s="89">
        <f>IF(K102=0,SUMPRODUCT(('Irregolarità NO Proiez'!$B$4:$B$932=G102)*('Irregolarità NO Proiez'!$D$4:$D$932)),SUMPRODUCT(('Proiez Err'!$C$4:$C$45=G102)*('Proiez Err'!$E$4:$E$45)))</f>
        <v>0</v>
      </c>
      <c r="O102" s="90">
        <f>IF(K102&lt;&gt;0,SUMPRODUCT(('Proiez Err'!$C$4:$C$45=G102)*('Proiez Err'!$G$4:$G$45)),0)</f>
        <v>0</v>
      </c>
      <c r="P102" s="86">
        <f t="shared" si="6"/>
        <v>0</v>
      </c>
      <c r="Q102" s="110">
        <f t="shared" si="7"/>
        <v>0</v>
      </c>
    </row>
    <row r="105" spans="2:17" x14ac:dyDescent="0.25">
      <c r="J105" s="10"/>
      <c r="N105" s="148"/>
      <c r="O105" s="148"/>
      <c r="P105" s="148"/>
    </row>
  </sheetData>
  <autoFilter ref="B5:Q102" xr:uid="{00000000-0009-0000-0000-000002000000}"/>
  <sortState xmlns:xlrd2="http://schemas.microsoft.com/office/spreadsheetml/2017/richdata2" ref="B4:P100">
    <sortCondition ref="G4:G100"/>
  </sortState>
  <dataConsolidate/>
  <mergeCells count="2">
    <mergeCell ref="B2:I2"/>
    <mergeCell ref="J2:P2"/>
  </mergeCells>
  <conditionalFormatting sqref="Q2:Q3">
    <cfRule type="cellIs" dxfId="2" priority="1" operator="equal">
      <formula>0.02</formula>
    </cfRule>
    <cfRule type="cellIs" dxfId="1" priority="2" operator="lessThan">
      <formula>0.02</formula>
    </cfRule>
    <cfRule type="cellIs" dxfId="0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 I FEAD CCI 2014IT05FMOP001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tendine!$C$1:$C$25</xm:f>
          </x14:formula1>
          <xm:sqref>F6:F102</xm:sqref>
        </x14:dataValidation>
        <x14:dataValidation type="list" allowBlank="1" showInputMessage="1" showErrorMessage="1" xr:uid="{00000000-0002-0000-0200-000001000000}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42578125" defaultRowHeight="12.75" x14ac:dyDescent="0.2"/>
  <cols>
    <col min="1" max="1" width="12.85546875" style="6" customWidth="1"/>
    <col min="2" max="2" width="32.42578125" style="6" bestFit="1" customWidth="1"/>
    <col min="3" max="3" width="101" style="6" bestFit="1" customWidth="1"/>
    <col min="4" max="4" width="35.140625" style="38" customWidth="1"/>
    <col min="5" max="16384" width="8.42578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76"/>
      <c r="B4" s="205"/>
      <c r="C4" s="206"/>
      <c r="D4" s="207"/>
    </row>
    <row r="5" spans="1:4" ht="15" x14ac:dyDescent="0.25">
      <c r="A5" s="149"/>
      <c r="B5" s="208"/>
      <c r="C5" s="39"/>
      <c r="D5" s="40"/>
    </row>
    <row r="6" spans="1:4" ht="15" x14ac:dyDescent="0.25">
      <c r="A6" s="149"/>
      <c r="B6" s="208"/>
      <c r="C6" s="39"/>
      <c r="D6" s="40"/>
    </row>
    <row r="7" spans="1:4" ht="15" x14ac:dyDescent="0.25">
      <c r="A7" s="149"/>
      <c r="B7" s="208"/>
      <c r="C7" s="39"/>
      <c r="D7" s="40"/>
    </row>
    <row r="8" spans="1:4" ht="15" x14ac:dyDescent="0.25">
      <c r="A8" s="149"/>
      <c r="B8" s="208"/>
      <c r="C8" s="39"/>
      <c r="D8" s="40"/>
    </row>
    <row r="9" spans="1:4" ht="15" x14ac:dyDescent="0.25">
      <c r="A9" s="149"/>
      <c r="B9" s="209"/>
      <c r="C9" s="39"/>
      <c r="D9" s="40"/>
    </row>
    <row r="10" spans="1:4" ht="15" x14ac:dyDescent="0.25">
      <c r="A10" s="149"/>
      <c r="B10" s="209"/>
      <c r="C10" s="39"/>
      <c r="D10" s="40"/>
    </row>
    <row r="11" spans="1:4" ht="15" x14ac:dyDescent="0.25">
      <c r="A11" s="149"/>
      <c r="B11" s="209"/>
      <c r="C11" s="39"/>
      <c r="D11" s="40"/>
    </row>
    <row r="12" spans="1:4" ht="15" x14ac:dyDescent="0.25">
      <c r="A12" s="149"/>
      <c r="B12" s="209"/>
      <c r="C12" s="39"/>
      <c r="D12" s="40"/>
    </row>
    <row r="13" spans="1:4" ht="15" x14ac:dyDescent="0.25">
      <c r="A13" s="149"/>
      <c r="B13" s="209"/>
      <c r="C13" s="39"/>
      <c r="D13" s="40"/>
    </row>
    <row r="14" spans="1:4" ht="15" x14ac:dyDescent="0.25">
      <c r="A14" s="149"/>
      <c r="B14" s="121"/>
      <c r="C14" s="39"/>
      <c r="D14" s="40"/>
    </row>
    <row r="15" spans="1:4" ht="15" x14ac:dyDescent="0.25">
      <c r="A15" s="149"/>
      <c r="B15" s="121"/>
      <c r="C15" s="39"/>
      <c r="D15" s="40"/>
    </row>
    <row r="16" spans="1:4" ht="15" x14ac:dyDescent="0.25">
      <c r="A16" s="149"/>
      <c r="B16" s="121"/>
      <c r="C16" s="39"/>
      <c r="D16" s="40"/>
    </row>
    <row r="17" spans="1:4" ht="15" x14ac:dyDescent="0.25">
      <c r="A17" s="149"/>
      <c r="B17" s="121"/>
      <c r="C17" s="39"/>
      <c r="D17" s="40"/>
    </row>
    <row r="18" spans="1:4" ht="15" x14ac:dyDescent="0.25">
      <c r="A18" s="149"/>
      <c r="B18" s="121"/>
      <c r="C18" s="39"/>
      <c r="D18" s="40"/>
    </row>
    <row r="19" spans="1:4" ht="15" x14ac:dyDescent="0.25">
      <c r="A19" s="149"/>
      <c r="B19" s="121"/>
      <c r="C19" s="39"/>
      <c r="D19" s="40"/>
    </row>
    <row r="20" spans="1:4" ht="15" x14ac:dyDescent="0.25">
      <c r="A20" s="149"/>
      <c r="B20" s="121"/>
      <c r="C20" s="39"/>
      <c r="D20" s="40"/>
    </row>
    <row r="21" spans="1:4" ht="15" x14ac:dyDescent="0.25">
      <c r="A21" s="149"/>
      <c r="B21" s="121"/>
      <c r="C21" s="39"/>
      <c r="D21" s="40"/>
    </row>
    <row r="22" spans="1:4" ht="15" x14ac:dyDescent="0.25">
      <c r="A22" s="149"/>
      <c r="B22" s="121"/>
      <c r="C22" s="39"/>
      <c r="D22" s="40"/>
    </row>
    <row r="23" spans="1:4" ht="15" x14ac:dyDescent="0.25">
      <c r="A23" s="149"/>
      <c r="B23" s="121"/>
      <c r="C23" s="39"/>
      <c r="D23" s="40"/>
    </row>
    <row r="24" spans="1:4" ht="15" x14ac:dyDescent="0.25">
      <c r="A24" s="149"/>
      <c r="B24" s="208"/>
      <c r="C24" s="39"/>
      <c r="D24" s="40"/>
    </row>
    <row r="25" spans="1:4" ht="15" x14ac:dyDescent="0.25">
      <c r="A25" s="149"/>
      <c r="B25" s="208"/>
      <c r="C25" s="39"/>
      <c r="D25" s="40"/>
    </row>
    <row r="26" spans="1:4" ht="15" x14ac:dyDescent="0.25">
      <c r="A26" s="149"/>
      <c r="B26" s="208"/>
      <c r="C26" s="39"/>
      <c r="D26" s="40"/>
    </row>
    <row r="27" spans="1:4" ht="15" x14ac:dyDescent="0.25">
      <c r="A27" s="149"/>
      <c r="B27" s="208"/>
      <c r="C27" s="39"/>
      <c r="D27" s="40"/>
    </row>
    <row r="28" spans="1:4" ht="15" x14ac:dyDescent="0.25">
      <c r="A28" s="149"/>
      <c r="B28" s="208"/>
      <c r="C28" s="39"/>
      <c r="D28" s="40"/>
    </row>
    <row r="29" spans="1:4" ht="15" x14ac:dyDescent="0.25">
      <c r="A29" s="149"/>
      <c r="B29" s="121"/>
      <c r="C29" s="39"/>
      <c r="D29" s="40"/>
    </row>
    <row r="30" spans="1:4" ht="15" x14ac:dyDescent="0.25">
      <c r="A30" s="149"/>
      <c r="B30" s="121"/>
      <c r="C30" s="39"/>
      <c r="D30" s="40"/>
    </row>
    <row r="31" spans="1:4" ht="15" x14ac:dyDescent="0.25">
      <c r="A31" s="149"/>
      <c r="B31" s="121"/>
      <c r="C31" s="39"/>
      <c r="D31" s="40"/>
    </row>
    <row r="32" spans="1:4" ht="15" x14ac:dyDescent="0.25">
      <c r="A32" s="149"/>
      <c r="B32" s="121"/>
      <c r="C32" s="39"/>
      <c r="D32" s="40"/>
    </row>
    <row r="33" spans="1:4" ht="15" x14ac:dyDescent="0.25">
      <c r="A33" s="149"/>
      <c r="B33" s="121"/>
      <c r="C33" s="39"/>
      <c r="D33" s="40"/>
    </row>
    <row r="34" spans="1:4" ht="15" x14ac:dyDescent="0.25">
      <c r="A34" s="149"/>
      <c r="B34" s="121"/>
      <c r="C34" s="39"/>
      <c r="D34" s="40"/>
    </row>
    <row r="35" spans="1:4" ht="15" x14ac:dyDescent="0.25">
      <c r="A35" s="149"/>
      <c r="B35" s="121"/>
      <c r="C35" s="39"/>
      <c r="D35" s="40"/>
    </row>
    <row r="36" spans="1:4" ht="15" x14ac:dyDescent="0.25">
      <c r="A36" s="149"/>
      <c r="B36" s="121"/>
      <c r="C36" s="39"/>
      <c r="D36" s="40"/>
    </row>
    <row r="37" spans="1:4" ht="15" x14ac:dyDescent="0.25">
      <c r="A37" s="149"/>
      <c r="B37" s="121"/>
      <c r="C37" s="39"/>
      <c r="D37" s="40"/>
    </row>
    <row r="38" spans="1:4" ht="15" x14ac:dyDescent="0.25">
      <c r="A38" s="149"/>
      <c r="B38" s="121"/>
      <c r="C38" s="39"/>
      <c r="D38" s="40"/>
    </row>
    <row r="39" spans="1:4" ht="15" x14ac:dyDescent="0.25">
      <c r="A39" s="149"/>
      <c r="B39" s="121"/>
      <c r="C39" s="39"/>
      <c r="D39" s="40"/>
    </row>
    <row r="40" spans="1:4" ht="15" x14ac:dyDescent="0.25">
      <c r="A40" s="149"/>
      <c r="B40" s="121"/>
      <c r="C40" s="39"/>
      <c r="D40" s="40"/>
    </row>
    <row r="41" spans="1:4" ht="15" x14ac:dyDescent="0.25">
      <c r="A41" s="149"/>
      <c r="B41" s="121"/>
      <c r="C41" s="39"/>
      <c r="D41" s="40"/>
    </row>
    <row r="42" spans="1:4" ht="15" x14ac:dyDescent="0.25">
      <c r="A42" s="149"/>
      <c r="B42" s="121"/>
      <c r="C42" s="39"/>
      <c r="D42" s="40"/>
    </row>
    <row r="43" spans="1:4" ht="15" x14ac:dyDescent="0.25">
      <c r="A43" s="149"/>
      <c r="B43" s="121"/>
      <c r="C43" s="39"/>
      <c r="D43" s="40"/>
    </row>
    <row r="44" spans="1:4" ht="15" x14ac:dyDescent="0.25">
      <c r="A44" s="149"/>
      <c r="B44" s="121"/>
      <c r="C44" s="39"/>
      <c r="D44" s="40"/>
    </row>
    <row r="45" spans="1:4" ht="15" x14ac:dyDescent="0.25">
      <c r="A45" s="149"/>
      <c r="B45" s="121"/>
      <c r="C45" s="39"/>
      <c r="D45" s="40"/>
    </row>
    <row r="46" spans="1:4" ht="15" x14ac:dyDescent="0.25">
      <c r="A46" s="149"/>
      <c r="B46" s="121"/>
      <c r="C46" s="39"/>
      <c r="D46" s="40"/>
    </row>
    <row r="47" spans="1:4" ht="15" x14ac:dyDescent="0.25">
      <c r="A47" s="149"/>
      <c r="B47" s="121"/>
      <c r="C47" s="39"/>
      <c r="D47" s="40"/>
    </row>
  </sheetData>
  <sortState xmlns:xlrd2="http://schemas.microsoft.com/office/spreadsheetml/2017/richdata2"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 I FEAD CCI 2014IT05FMOP001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K13" sqref="K13"/>
    </sheetView>
  </sheetViews>
  <sheetFormatPr defaultColWidth="8.85546875" defaultRowHeight="15" x14ac:dyDescent="0.25"/>
  <cols>
    <col min="1" max="1" width="13.42578125" customWidth="1"/>
    <col min="2" max="2" width="9.140625" style="129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0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0"/>
      <c r="B3" s="151"/>
      <c r="C3" s="152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3">
        <f>SUM(G4:G43)</f>
        <v>0</v>
      </c>
    </row>
    <row r="4" spans="1:7" ht="15.95" customHeight="1" x14ac:dyDescent="0.25">
      <c r="A4" s="213" t="s">
        <v>82</v>
      </c>
      <c r="B4" s="221">
        <v>1</v>
      </c>
      <c r="C4" s="214">
        <f>+'Dati I Camp'!B7</f>
        <v>0</v>
      </c>
      <c r="D4" s="215">
        <f>+'Dati I Camp'!C7</f>
        <v>0</v>
      </c>
      <c r="E4" s="215">
        <f>+'Dati I Camp'!D7</f>
        <v>0</v>
      </c>
      <c r="F4" s="215">
        <f>+'Dati I Camp'!E7</f>
        <v>0</v>
      </c>
      <c r="G4" s="216">
        <f>+'Dati I Camp'!F7</f>
        <v>0</v>
      </c>
    </row>
    <row r="5" spans="1:7" ht="15.95" customHeight="1" x14ac:dyDescent="0.25">
      <c r="A5" s="217" t="s">
        <v>82</v>
      </c>
      <c r="B5" s="221">
        <v>2</v>
      </c>
      <c r="C5" s="218">
        <f>+'Dati I Camp'!H7</f>
        <v>0</v>
      </c>
      <c r="D5" s="219">
        <f>+'Dati I Camp'!I7</f>
        <v>0</v>
      </c>
      <c r="E5" s="219">
        <f>+'Dati I Camp'!J7</f>
        <v>0</v>
      </c>
      <c r="F5" s="219">
        <f>+'Dati I Camp'!K7</f>
        <v>0</v>
      </c>
      <c r="G5" s="220">
        <f>+'Dati I Camp'!L7</f>
        <v>0</v>
      </c>
    </row>
    <row r="6" spans="1:7" ht="15.95" customHeight="1" x14ac:dyDescent="0.25">
      <c r="A6" s="217" t="s">
        <v>82</v>
      </c>
      <c r="B6" s="221">
        <v>3</v>
      </c>
      <c r="C6" s="218">
        <f>+'Dati I Camp'!N7</f>
        <v>0</v>
      </c>
      <c r="D6" s="219">
        <f>+'Dati I Camp'!O7</f>
        <v>0</v>
      </c>
      <c r="E6" s="219">
        <f>+'Dati I Camp'!P7</f>
        <v>0</v>
      </c>
      <c r="F6" s="219">
        <f>+'Dati I Camp'!Q7</f>
        <v>0</v>
      </c>
      <c r="G6" s="220">
        <f>+'Dati I Camp'!R7</f>
        <v>0</v>
      </c>
    </row>
    <row r="7" spans="1:7" ht="15.95" customHeight="1" x14ac:dyDescent="0.25">
      <c r="A7" s="217" t="s">
        <v>82</v>
      </c>
      <c r="B7" s="221">
        <v>4</v>
      </c>
      <c r="C7" s="218">
        <f>+'Dati I Camp'!T7</f>
        <v>0</v>
      </c>
      <c r="D7" s="219">
        <f>+'Dati I Camp'!U7</f>
        <v>0</v>
      </c>
      <c r="E7" s="219">
        <f>+'Dati I Camp'!V7</f>
        <v>0</v>
      </c>
      <c r="F7" s="219">
        <f>+'Dati I Camp'!W7</f>
        <v>0</v>
      </c>
      <c r="G7" s="220">
        <f>+'Dati I Camp'!X7</f>
        <v>0</v>
      </c>
    </row>
    <row r="8" spans="1:7" ht="15.95" customHeight="1" x14ac:dyDescent="0.25">
      <c r="A8" s="217" t="s">
        <v>82</v>
      </c>
      <c r="B8" s="221">
        <v>5</v>
      </c>
      <c r="C8" s="218">
        <f>+'Dati I Camp'!Z7</f>
        <v>0</v>
      </c>
      <c r="D8" s="219">
        <f>+'Dati I Camp'!AA7</f>
        <v>0</v>
      </c>
      <c r="E8" s="219">
        <f>+'Dati I Camp'!AB7</f>
        <v>0</v>
      </c>
      <c r="F8" s="219">
        <f>+'Dati I Camp'!AC7</f>
        <v>0</v>
      </c>
      <c r="G8" s="220">
        <f>+'Dati I Camp'!AD7</f>
        <v>0</v>
      </c>
    </row>
    <row r="9" spans="1:7" ht="15.95" customHeight="1" x14ac:dyDescent="0.25">
      <c r="A9" s="217" t="s">
        <v>82</v>
      </c>
      <c r="B9" s="221">
        <v>6</v>
      </c>
      <c r="C9" s="218">
        <f>+'Dati I Camp'!AF7</f>
        <v>0</v>
      </c>
      <c r="D9" s="219">
        <f>+'Dati I Camp'!AG7</f>
        <v>0</v>
      </c>
      <c r="E9" s="219">
        <f>+'Dati I Camp'!AH7</f>
        <v>0</v>
      </c>
      <c r="F9" s="219">
        <f>+'Dati I Camp'!AI7</f>
        <v>0</v>
      </c>
      <c r="G9" s="220">
        <f>+'Dati I Camp'!AJ7</f>
        <v>0</v>
      </c>
    </row>
    <row r="10" spans="1:7" ht="15.95" customHeight="1" x14ac:dyDescent="0.25">
      <c r="A10" s="217" t="s">
        <v>82</v>
      </c>
      <c r="B10" s="221">
        <v>7</v>
      </c>
      <c r="C10" s="218">
        <f>+'Dati I Camp'!AL7</f>
        <v>0</v>
      </c>
      <c r="D10" s="219">
        <f>+'Dati I Camp'!AM7</f>
        <v>0</v>
      </c>
      <c r="E10" s="219">
        <f>+'Dati I Camp'!AN7</f>
        <v>0</v>
      </c>
      <c r="F10" s="219">
        <f>+'Dati I Camp'!AO7</f>
        <v>0</v>
      </c>
      <c r="G10" s="220">
        <f>+'Dati I Camp'!AP7</f>
        <v>0</v>
      </c>
    </row>
    <row r="11" spans="1:7" ht="15.95" customHeight="1" x14ac:dyDescent="0.25">
      <c r="A11" s="217" t="s">
        <v>82</v>
      </c>
      <c r="B11" s="221">
        <v>8</v>
      </c>
      <c r="C11" s="218">
        <f>+'Dati I Camp'!AR7</f>
        <v>0</v>
      </c>
      <c r="D11" s="219">
        <f>+'Dati I Camp'!AS7</f>
        <v>0</v>
      </c>
      <c r="E11" s="219">
        <f>+'Dati I Camp'!AT7</f>
        <v>0</v>
      </c>
      <c r="F11" s="219">
        <f>+'Dati I Camp'!AU7</f>
        <v>0</v>
      </c>
      <c r="G11" s="220">
        <f>+'Dati I Camp'!AV7</f>
        <v>0</v>
      </c>
    </row>
    <row r="12" spans="1:7" ht="15.95" customHeight="1" x14ac:dyDescent="0.25">
      <c r="A12" s="217" t="s">
        <v>82</v>
      </c>
      <c r="B12" s="221">
        <v>9</v>
      </c>
      <c r="C12" s="218">
        <f>+'Dati I Camp'!AX7</f>
        <v>0</v>
      </c>
      <c r="D12" s="219">
        <f>+'Dati I Camp'!AY7</f>
        <v>0</v>
      </c>
      <c r="E12" s="219">
        <f>+'Dati I Camp'!AZ7</f>
        <v>0</v>
      </c>
      <c r="F12" s="219">
        <f>+'Dati I Camp'!BA7</f>
        <v>0</v>
      </c>
      <c r="G12" s="220">
        <f>+'Dati I Camp'!BB7</f>
        <v>0</v>
      </c>
    </row>
    <row r="13" spans="1:7" ht="15.95" customHeight="1" x14ac:dyDescent="0.25">
      <c r="A13" s="217" t="s">
        <v>82</v>
      </c>
      <c r="B13" s="221">
        <v>10</v>
      </c>
      <c r="C13" s="218">
        <f>+'Dati I Camp'!BD7</f>
        <v>0</v>
      </c>
      <c r="D13" s="219">
        <f>+'Dati I Camp'!BE7</f>
        <v>0</v>
      </c>
      <c r="E13" s="219">
        <f>+'Dati I Camp'!BF7</f>
        <v>0</v>
      </c>
      <c r="F13" s="219">
        <f>+'Dati I Camp'!BG7</f>
        <v>0</v>
      </c>
      <c r="G13" s="220">
        <f>+'Dati I Camp'!BH7</f>
        <v>0</v>
      </c>
    </row>
    <row r="14" spans="1:7" ht="15.95" customHeight="1" x14ac:dyDescent="0.25">
      <c r="A14" s="217" t="s">
        <v>82</v>
      </c>
      <c r="B14" s="221">
        <v>11</v>
      </c>
      <c r="C14" s="218">
        <f>+'Dati I Camp'!BJ7</f>
        <v>0</v>
      </c>
      <c r="D14" s="219">
        <f>+'Dati I Camp'!BK7</f>
        <v>0</v>
      </c>
      <c r="E14" s="219">
        <f>+'Dati I Camp'!BL7</f>
        <v>0</v>
      </c>
      <c r="F14" s="219">
        <f>+'Dati I Camp'!BM7</f>
        <v>0</v>
      </c>
      <c r="G14" s="220">
        <f>+'Dati I Camp'!BN7</f>
        <v>0</v>
      </c>
    </row>
    <row r="15" spans="1:7" ht="15.95" customHeight="1" x14ac:dyDescent="0.25">
      <c r="A15" s="217" t="s">
        <v>82</v>
      </c>
      <c r="B15" s="221">
        <v>12</v>
      </c>
      <c r="C15" s="218">
        <f>+'Dati I Camp'!BP7</f>
        <v>0</v>
      </c>
      <c r="D15" s="219">
        <f>+'Dati I Camp'!BQ7</f>
        <v>0</v>
      </c>
      <c r="E15" s="219">
        <f>+'Dati I Camp'!BR7</f>
        <v>0</v>
      </c>
      <c r="F15" s="219">
        <f>+'Dati I Camp'!BS7</f>
        <v>0</v>
      </c>
      <c r="G15" s="220">
        <f>+'Dati I Camp'!BT7</f>
        <v>0</v>
      </c>
    </row>
    <row r="16" spans="1:7" ht="15.95" customHeight="1" x14ac:dyDescent="0.25">
      <c r="A16" s="217" t="s">
        <v>82</v>
      </c>
      <c r="B16" s="221">
        <v>13</v>
      </c>
      <c r="C16" s="218">
        <f>+'Dati I Camp'!BV7</f>
        <v>0</v>
      </c>
      <c r="D16" s="219">
        <f>+'Dati I Camp'!BW7</f>
        <v>0</v>
      </c>
      <c r="E16" s="219">
        <f>+'Dati I Camp'!BX7</f>
        <v>0</v>
      </c>
      <c r="F16" s="219">
        <f>+'Dati I Camp'!BY7</f>
        <v>0</v>
      </c>
      <c r="G16" s="220">
        <f>+'Dati I Camp'!BZ7</f>
        <v>0</v>
      </c>
    </row>
    <row r="17" spans="1:7" ht="15.95" customHeight="1" x14ac:dyDescent="0.25">
      <c r="A17" s="217" t="s">
        <v>82</v>
      </c>
      <c r="B17" s="221">
        <v>14</v>
      </c>
      <c r="C17" s="218">
        <f>+'Dati I Camp'!CB7</f>
        <v>0</v>
      </c>
      <c r="D17" s="219">
        <f>+'Dati I Camp'!CC7</f>
        <v>0</v>
      </c>
      <c r="E17" s="219">
        <f>+'Dati I Camp'!CD7</f>
        <v>0</v>
      </c>
      <c r="F17" s="219">
        <f>+'Dati I Camp'!CE7</f>
        <v>0</v>
      </c>
      <c r="G17" s="220">
        <f>+'Dati I Camp'!CF7</f>
        <v>0</v>
      </c>
    </row>
    <row r="18" spans="1:7" ht="15.95" customHeight="1" x14ac:dyDescent="0.25">
      <c r="A18" s="217" t="s">
        <v>82</v>
      </c>
      <c r="B18" s="221">
        <v>15</v>
      </c>
      <c r="C18" s="218">
        <f>+'Dati I Camp'!CH7</f>
        <v>0</v>
      </c>
      <c r="D18" s="219">
        <f>+'Dati I Camp'!CI7</f>
        <v>0</v>
      </c>
      <c r="E18" s="219">
        <f>+'Dati I Camp'!CJ7</f>
        <v>0</v>
      </c>
      <c r="F18" s="219">
        <f>+'Dati I Camp'!CK7</f>
        <v>0</v>
      </c>
      <c r="G18" s="220">
        <f>+'Dati I Camp'!CL7</f>
        <v>0</v>
      </c>
    </row>
    <row r="19" spans="1:7" ht="15.95" customHeight="1" x14ac:dyDescent="0.25">
      <c r="A19" s="217" t="s">
        <v>82</v>
      </c>
      <c r="B19" s="221">
        <v>16</v>
      </c>
      <c r="C19" s="218">
        <f>+'Dati I Camp'!CN7</f>
        <v>0</v>
      </c>
      <c r="D19" s="219">
        <f>+'Dati I Camp'!CO7</f>
        <v>0</v>
      </c>
      <c r="E19" s="219">
        <f>+'Dati I Camp'!CP7</f>
        <v>0</v>
      </c>
      <c r="F19" s="219">
        <f>+'Dati I Camp'!CQ7</f>
        <v>0</v>
      </c>
      <c r="G19" s="220">
        <f>+'Dati I Camp'!CR7</f>
        <v>0</v>
      </c>
    </row>
    <row r="20" spans="1:7" ht="15.95" customHeight="1" x14ac:dyDescent="0.25">
      <c r="A20" s="217" t="s">
        <v>82</v>
      </c>
      <c r="B20" s="221">
        <v>17</v>
      </c>
      <c r="C20" s="218">
        <f>+'Dati I Camp'!CT7</f>
        <v>0</v>
      </c>
      <c r="D20" s="219">
        <f>+'Dati I Camp'!CU7</f>
        <v>0</v>
      </c>
      <c r="E20" s="219">
        <f>+'Dati I Camp'!CV7</f>
        <v>0</v>
      </c>
      <c r="F20" s="219">
        <f>+'Dati I Camp'!CW7</f>
        <v>0</v>
      </c>
      <c r="G20" s="220">
        <f>+'Dati I Camp'!CX7</f>
        <v>0</v>
      </c>
    </row>
    <row r="21" spans="1:7" ht="15.95" customHeight="1" x14ac:dyDescent="0.25">
      <c r="A21" s="217" t="s">
        <v>82</v>
      </c>
      <c r="B21" s="221">
        <v>18</v>
      </c>
      <c r="C21" s="218">
        <f>+'Dati I Camp'!CZ7</f>
        <v>0</v>
      </c>
      <c r="D21" s="219">
        <f>+'Dati I Camp'!DA7</f>
        <v>0</v>
      </c>
      <c r="E21" s="219">
        <f>+'Dati I Camp'!DB7</f>
        <v>0</v>
      </c>
      <c r="F21" s="219">
        <f>+'Dati I Camp'!DC7</f>
        <v>0</v>
      </c>
      <c r="G21" s="220">
        <f>+'Dati I Camp'!DD7</f>
        <v>0</v>
      </c>
    </row>
    <row r="22" spans="1:7" ht="15.95" customHeight="1" x14ac:dyDescent="0.25">
      <c r="A22" s="217" t="s">
        <v>82</v>
      </c>
      <c r="B22" s="221">
        <v>19</v>
      </c>
      <c r="C22" s="218">
        <f>+'Dati I Camp'!DF7</f>
        <v>0</v>
      </c>
      <c r="D22" s="219">
        <f>+'Dati I Camp'!DG7</f>
        <v>0</v>
      </c>
      <c r="E22" s="219">
        <f>+'Dati I Camp'!DH7</f>
        <v>0</v>
      </c>
      <c r="F22" s="219">
        <f>+'Dati I Camp'!DI7</f>
        <v>0</v>
      </c>
      <c r="G22" s="220">
        <f>+'Dati I Camp'!DJ7</f>
        <v>0</v>
      </c>
    </row>
    <row r="23" spans="1:7" ht="15.95" customHeight="1" x14ac:dyDescent="0.25">
      <c r="A23" s="217" t="s">
        <v>82</v>
      </c>
      <c r="B23" s="221">
        <v>20</v>
      </c>
      <c r="C23" s="218">
        <f>+'Dati I Camp'!DL7</f>
        <v>0</v>
      </c>
      <c r="D23" s="219">
        <f>+'Dati I Camp'!DM7</f>
        <v>0</v>
      </c>
      <c r="E23" s="219">
        <f>+'Dati I Camp'!DN7</f>
        <v>0</v>
      </c>
      <c r="F23" s="219">
        <f>+'Dati I Camp'!DO7</f>
        <v>0</v>
      </c>
      <c r="G23" s="220">
        <f>+'Dati I Camp'!DP7</f>
        <v>0</v>
      </c>
    </row>
    <row r="24" spans="1:7" ht="15.95" customHeight="1" x14ac:dyDescent="0.25">
      <c r="A24" s="217" t="s">
        <v>82</v>
      </c>
      <c r="B24" s="221">
        <v>21</v>
      </c>
      <c r="C24" s="218">
        <f>+'Dati I Camp'!DR7</f>
        <v>0</v>
      </c>
      <c r="D24" s="219">
        <f>+'Dati I Camp'!DS7</f>
        <v>0</v>
      </c>
      <c r="E24" s="219">
        <f>+'Dati I Camp'!DT7</f>
        <v>0</v>
      </c>
      <c r="F24" s="219">
        <f>+'Dati I Camp'!DU7</f>
        <v>0</v>
      </c>
      <c r="G24" s="220">
        <f>+'Dati I Camp'!DV7</f>
        <v>0</v>
      </c>
    </row>
    <row r="25" spans="1:7" ht="15.95" customHeight="1" x14ac:dyDescent="0.25">
      <c r="A25" s="217" t="s">
        <v>82</v>
      </c>
      <c r="B25" s="221">
        <v>22</v>
      </c>
      <c r="C25" s="218">
        <f>+'Dati I Camp'!DX7</f>
        <v>0</v>
      </c>
      <c r="D25" s="219">
        <f>+'Dati I Camp'!DY7</f>
        <v>0</v>
      </c>
      <c r="E25" s="219">
        <f>+'Dati I Camp'!DZ7</f>
        <v>0</v>
      </c>
      <c r="F25" s="219">
        <f>+'Dati I Camp'!EA7</f>
        <v>0</v>
      </c>
      <c r="G25" s="220">
        <f>+'Dati I Camp'!EB7</f>
        <v>0</v>
      </c>
    </row>
    <row r="26" spans="1:7" ht="15.95" customHeight="1" x14ac:dyDescent="0.25">
      <c r="A26" s="217" t="s">
        <v>82</v>
      </c>
      <c r="B26" s="221">
        <v>23</v>
      </c>
      <c r="C26" s="218">
        <f>+'Dati I Camp'!ED7</f>
        <v>0</v>
      </c>
      <c r="D26" s="219">
        <f>+'Dati I Camp'!EE7</f>
        <v>0</v>
      </c>
      <c r="E26" s="219">
        <f>+'Dati I Camp'!EF7</f>
        <v>0</v>
      </c>
      <c r="F26" s="219">
        <f>+'Dati I Camp'!EG7</f>
        <v>0</v>
      </c>
      <c r="G26" s="220">
        <f>+'Dati I Camp'!EH7</f>
        <v>0</v>
      </c>
    </row>
    <row r="27" spans="1:7" ht="15.95" customHeight="1" x14ac:dyDescent="0.25">
      <c r="A27" s="217" t="s">
        <v>82</v>
      </c>
      <c r="B27" s="221">
        <v>24</v>
      </c>
      <c r="C27" s="218">
        <f>+'Dati I Camp'!EJ7</f>
        <v>0</v>
      </c>
      <c r="D27" s="219">
        <f>+'Dati I Camp'!EK7</f>
        <v>0</v>
      </c>
      <c r="E27" s="219">
        <f>+'Dati I Camp'!EL7</f>
        <v>0</v>
      </c>
      <c r="F27" s="219">
        <f>+'Dati I Camp'!EM7</f>
        <v>0</v>
      </c>
      <c r="G27" s="220">
        <f>+'Dati I Camp'!EN7</f>
        <v>0</v>
      </c>
    </row>
    <row r="28" spans="1:7" ht="15.95" customHeight="1" x14ac:dyDescent="0.25">
      <c r="A28" s="217" t="s">
        <v>82</v>
      </c>
      <c r="B28" s="221">
        <v>25</v>
      </c>
      <c r="C28" s="218">
        <f>+'Dati I Camp'!EP7</f>
        <v>0</v>
      </c>
      <c r="D28" s="219">
        <f>+'Dati I Camp'!EQ7</f>
        <v>0</v>
      </c>
      <c r="E28" s="219">
        <f>+'Dati I Camp'!ER7</f>
        <v>0</v>
      </c>
      <c r="F28" s="219">
        <f>+'Dati I Camp'!ES7</f>
        <v>0</v>
      </c>
      <c r="G28" s="220">
        <f>+'Dati I Camp'!ET7</f>
        <v>0</v>
      </c>
    </row>
    <row r="29" spans="1:7" ht="15.95" customHeight="1" x14ac:dyDescent="0.25">
      <c r="A29" s="217" t="s">
        <v>82</v>
      </c>
      <c r="B29" s="221">
        <v>26</v>
      </c>
      <c r="C29" s="218">
        <f>+'Dati I Camp'!EV7</f>
        <v>0</v>
      </c>
      <c r="D29" s="219">
        <f>+'Dati I Camp'!EW7</f>
        <v>0</v>
      </c>
      <c r="E29" s="219">
        <f>+'Dati I Camp'!EX7</f>
        <v>0</v>
      </c>
      <c r="F29" s="219">
        <f>+'Dati I Camp'!EY7</f>
        <v>0</v>
      </c>
      <c r="G29" s="220">
        <f>+'Dati I Camp'!EZ7</f>
        <v>0</v>
      </c>
    </row>
    <row r="30" spans="1:7" ht="15.95" customHeight="1" x14ac:dyDescent="0.25">
      <c r="A30" s="217" t="s">
        <v>82</v>
      </c>
      <c r="B30" s="221">
        <v>27</v>
      </c>
      <c r="C30" s="218">
        <f>+'Dati I Camp'!FB7</f>
        <v>0</v>
      </c>
      <c r="D30" s="219">
        <f>+'Dati I Camp'!FC7</f>
        <v>0</v>
      </c>
      <c r="E30" s="219">
        <f>+'Dati I Camp'!FD7</f>
        <v>0</v>
      </c>
      <c r="F30" s="219">
        <f>+'Dati I Camp'!FE7</f>
        <v>0</v>
      </c>
      <c r="G30" s="220">
        <f>+'Dati I Camp'!FF7</f>
        <v>0</v>
      </c>
    </row>
    <row r="31" spans="1:7" ht="15.95" customHeight="1" x14ac:dyDescent="0.25">
      <c r="A31" s="217" t="s">
        <v>82</v>
      </c>
      <c r="B31" s="221">
        <v>28</v>
      </c>
      <c r="C31" s="218">
        <f>+'Dati I Camp'!FH7</f>
        <v>0</v>
      </c>
      <c r="D31" s="219">
        <f>+'Dati I Camp'!FI7</f>
        <v>0</v>
      </c>
      <c r="E31" s="219">
        <f>+'Dati I Camp'!FJ7</f>
        <v>0</v>
      </c>
      <c r="F31" s="219">
        <f>+'Dati I Camp'!FK7</f>
        <v>0</v>
      </c>
      <c r="G31" s="220">
        <f>+'Dati I Camp'!FL7</f>
        <v>0</v>
      </c>
    </row>
    <row r="32" spans="1:7" ht="15.95" customHeight="1" x14ac:dyDescent="0.25">
      <c r="A32" s="217" t="s">
        <v>82</v>
      </c>
      <c r="B32" s="221">
        <v>29</v>
      </c>
      <c r="C32" s="218">
        <f>+'Dati I Camp'!FN7</f>
        <v>0</v>
      </c>
      <c r="D32" s="219">
        <f>+'Dati I Camp'!FO7</f>
        <v>0</v>
      </c>
      <c r="E32" s="219">
        <f>+'Dati I Camp'!FP7</f>
        <v>0</v>
      </c>
      <c r="F32" s="219">
        <f>+'Dati I Camp'!FQ7</f>
        <v>0</v>
      </c>
      <c r="G32" s="220">
        <f>+'Dati I Camp'!FR7</f>
        <v>0</v>
      </c>
    </row>
    <row r="33" spans="1:7" ht="15.95" customHeight="1" x14ac:dyDescent="0.25">
      <c r="A33" s="217" t="s">
        <v>82</v>
      </c>
      <c r="B33" s="221">
        <v>30</v>
      </c>
      <c r="C33" s="218">
        <f>+'Dati I Camp'!FT7</f>
        <v>0</v>
      </c>
      <c r="D33" s="219">
        <f>+'Dati I Camp'!FU7</f>
        <v>0</v>
      </c>
      <c r="E33" s="219">
        <f>+'Dati I Camp'!FV7</f>
        <v>0</v>
      </c>
      <c r="F33" s="219">
        <f>+'Dati I Camp'!FW7</f>
        <v>0</v>
      </c>
      <c r="G33" s="220">
        <f>+'Dati I Camp'!FX7</f>
        <v>0</v>
      </c>
    </row>
    <row r="34" spans="1:7" ht="15.95" customHeight="1" x14ac:dyDescent="0.25">
      <c r="A34" s="217" t="s">
        <v>82</v>
      </c>
      <c r="B34" s="221">
        <v>31</v>
      </c>
      <c r="C34" s="218">
        <f>+'Dati I Camp'!FZ7</f>
        <v>0</v>
      </c>
      <c r="D34" s="219">
        <f>+'Dati I Camp'!GA7</f>
        <v>0</v>
      </c>
      <c r="E34" s="219">
        <f>+'Dati I Camp'!GB7</f>
        <v>0</v>
      </c>
      <c r="F34" s="219">
        <f>+'Dati I Camp'!GC7</f>
        <v>0</v>
      </c>
      <c r="G34" s="220">
        <f>+'Dati I Camp'!GD7</f>
        <v>0</v>
      </c>
    </row>
    <row r="35" spans="1:7" ht="15.95" customHeight="1" x14ac:dyDescent="0.25">
      <c r="A35" s="217" t="s">
        <v>82</v>
      </c>
      <c r="B35" s="221">
        <v>32</v>
      </c>
      <c r="C35" s="218">
        <f>+'Dati I Camp'!GF7</f>
        <v>0</v>
      </c>
      <c r="D35" s="219">
        <f>+'Dati I Camp'!GG7</f>
        <v>0</v>
      </c>
      <c r="E35" s="219">
        <f>+'Dati I Camp'!GH7</f>
        <v>0</v>
      </c>
      <c r="F35" s="219">
        <f>+'Dati I Camp'!GI7</f>
        <v>0</v>
      </c>
      <c r="G35" s="220">
        <f>+'Dati I Camp'!GJ7</f>
        <v>0</v>
      </c>
    </row>
    <row r="36" spans="1:7" ht="15.95" customHeight="1" x14ac:dyDescent="0.25">
      <c r="A36" s="217" t="s">
        <v>82</v>
      </c>
      <c r="B36" s="221">
        <v>33</v>
      </c>
      <c r="C36" s="218">
        <f>+'Dati I Camp'!GL7</f>
        <v>0</v>
      </c>
      <c r="D36" s="219">
        <f>+'Dati I Camp'!GM7</f>
        <v>0</v>
      </c>
      <c r="E36" s="219">
        <f>+'Dati I Camp'!GN7</f>
        <v>0</v>
      </c>
      <c r="F36" s="219">
        <f>+'Dati I Camp'!GO7</f>
        <v>0</v>
      </c>
      <c r="G36" s="220">
        <f>+'Dati I Camp'!GP7</f>
        <v>0</v>
      </c>
    </row>
    <row r="37" spans="1:7" ht="15.95" customHeight="1" x14ac:dyDescent="0.25">
      <c r="A37" s="217" t="s">
        <v>82</v>
      </c>
      <c r="B37" s="221">
        <v>34</v>
      </c>
      <c r="C37" s="218">
        <f>+'Dati I Camp'!GR7</f>
        <v>0</v>
      </c>
      <c r="D37" s="219">
        <f>+'Dati I Camp'!GS7</f>
        <v>0</v>
      </c>
      <c r="E37" s="219">
        <f>+'Dati I Camp'!GT7</f>
        <v>0</v>
      </c>
      <c r="F37" s="219">
        <f>+'Dati I Camp'!GU7</f>
        <v>0</v>
      </c>
      <c r="G37" s="220">
        <f>+'Dati I Camp'!GV7</f>
        <v>0</v>
      </c>
    </row>
    <row r="38" spans="1:7" ht="15.95" customHeight="1" x14ac:dyDescent="0.25">
      <c r="A38" s="217" t="s">
        <v>82</v>
      </c>
      <c r="B38" s="221">
        <v>35</v>
      </c>
      <c r="C38" s="218">
        <f>+'Dati I Camp'!GX7</f>
        <v>0</v>
      </c>
      <c r="D38" s="219">
        <f>+'Dati I Camp'!GY7</f>
        <v>0</v>
      </c>
      <c r="E38" s="219">
        <f>+'Dati I Camp'!GZ7</f>
        <v>0</v>
      </c>
      <c r="F38" s="219">
        <f>+'Dati I Camp'!HA7</f>
        <v>0</v>
      </c>
      <c r="G38" s="220">
        <f>+'Dati I Camp'!HB7</f>
        <v>0</v>
      </c>
    </row>
    <row r="39" spans="1:7" ht="15.95" customHeight="1" x14ac:dyDescent="0.25">
      <c r="A39" s="217" t="s">
        <v>82</v>
      </c>
      <c r="B39" s="221">
        <v>36</v>
      </c>
      <c r="C39" s="218">
        <f>+'Dati I Camp'!HD7</f>
        <v>0</v>
      </c>
      <c r="D39" s="219">
        <f>+'Dati I Camp'!HE7</f>
        <v>0</v>
      </c>
      <c r="E39" s="219">
        <f>+'Dati I Camp'!HF7</f>
        <v>0</v>
      </c>
      <c r="F39" s="219">
        <f>+'Dati I Camp'!HG7</f>
        <v>0</v>
      </c>
      <c r="G39" s="220">
        <f>+'Dati I Camp'!HH7</f>
        <v>0</v>
      </c>
    </row>
    <row r="40" spans="1:7" ht="15.95" customHeight="1" x14ac:dyDescent="0.25">
      <c r="A40" s="217" t="s">
        <v>82</v>
      </c>
      <c r="B40" s="221">
        <v>37</v>
      </c>
      <c r="C40" s="218">
        <f>+'Dati I Camp'!HJ7</f>
        <v>0</v>
      </c>
      <c r="D40" s="219">
        <f>+'Dati I Camp'!HK7</f>
        <v>0</v>
      </c>
      <c r="E40" s="219">
        <f>+'Dati I Camp'!HL7</f>
        <v>0</v>
      </c>
      <c r="F40" s="219">
        <f>+'Dati I Camp'!HM7</f>
        <v>0</v>
      </c>
      <c r="G40" s="220">
        <f>+'Dati I Camp'!HN7</f>
        <v>0</v>
      </c>
    </row>
    <row r="41" spans="1:7" ht="15.95" customHeight="1" x14ac:dyDescent="0.25">
      <c r="A41" s="217" t="s">
        <v>82</v>
      </c>
      <c r="B41" s="221">
        <v>38</v>
      </c>
      <c r="C41" s="218">
        <f>+'Dati I Camp'!HP7</f>
        <v>0</v>
      </c>
      <c r="D41" s="219">
        <f>+'Dati I Camp'!HQ7</f>
        <v>0</v>
      </c>
      <c r="E41" s="219">
        <f>+'Dati I Camp'!HR7</f>
        <v>0</v>
      </c>
      <c r="F41" s="219">
        <f>+'Dati I Camp'!HS7</f>
        <v>0</v>
      </c>
      <c r="G41" s="220">
        <f>+'Dati I Camp'!HT7</f>
        <v>0</v>
      </c>
    </row>
    <row r="42" spans="1:7" ht="15.95" customHeight="1" x14ac:dyDescent="0.25">
      <c r="A42" s="217"/>
      <c r="B42" s="221">
        <v>39</v>
      </c>
      <c r="C42" s="218">
        <f>+'Dati I Camp'!HV7</f>
        <v>0</v>
      </c>
      <c r="D42" s="219">
        <f>+'Dati I Camp'!HW7</f>
        <v>0</v>
      </c>
      <c r="E42" s="219">
        <f>+'Dati I Camp'!HX7</f>
        <v>0</v>
      </c>
      <c r="F42" s="219">
        <f>+'Dati I Camp'!HY7</f>
        <v>0</v>
      </c>
      <c r="G42" s="220">
        <f>+'Dati I Camp'!HZ7</f>
        <v>0</v>
      </c>
    </row>
    <row r="43" spans="1:7" ht="15.95" customHeight="1" thickBot="1" x14ac:dyDescent="0.3">
      <c r="A43" s="222"/>
      <c r="B43" s="223">
        <v>40</v>
      </c>
      <c r="C43" s="224">
        <f>+'Dati I Camp'!IB7</f>
        <v>0</v>
      </c>
      <c r="D43" s="225">
        <f>+'Dati I Camp'!IC7</f>
        <v>0</v>
      </c>
      <c r="E43" s="225">
        <f>+'Dati I Camp'!ID7</f>
        <v>0</v>
      </c>
      <c r="F43" s="225">
        <f>+'Dati I Camp'!IE7</f>
        <v>0</v>
      </c>
      <c r="G43" s="226">
        <f>+'Dati I Camp'!IF7</f>
        <v>0</v>
      </c>
    </row>
  </sheetData>
  <hyperlinks>
    <hyperlink ref="B4" location="'Dati I Camp'!A1" display="'Dati I Camp'!A1" xr:uid="{00000000-0004-0000-0400-000000000000}"/>
    <hyperlink ref="B5:B6" location="'Dati I Camp'!A1" display="'Dati I Camp'!A1" xr:uid="{00000000-0004-0000-0400-000001000000}"/>
    <hyperlink ref="B7" location="'Dati I Camp'!T1" display="'Dati I Camp'!T1" xr:uid="{00000000-0004-0000-0400-000002000000}"/>
    <hyperlink ref="B8:B9" location="'Proiez Err I Camp'!T1" display="'Proiez Err I Camp'!T1" xr:uid="{00000000-0004-0000-0400-000003000000}"/>
    <hyperlink ref="B10:B12" location="'Dati I Camp'!BD1" display="'Dati I Camp'!BD1" xr:uid="{00000000-0004-0000-0400-000004000000}"/>
    <hyperlink ref="B13:B15" location="'Dati I Camp'!BV1" display="'Dati I Camp'!BV1" xr:uid="{00000000-0004-0000-0400-000005000000}"/>
    <hyperlink ref="B16:B18" location="'Dati I Camp'!CN1" display="'Dati I Camp'!CN1" xr:uid="{00000000-0004-0000-0400-000006000000}"/>
    <hyperlink ref="B8" location="'Dati I Camp'!T1" display="'Dati I Camp'!T1" xr:uid="{00000000-0004-0000-0400-000007000000}"/>
    <hyperlink ref="B19" location="'Dati I Camp'!DF1" display="'Dati I Camp'!DF1" xr:uid="{00000000-0004-0000-0400-000008000000}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 I FEAD CCI 2014IT05FMOP001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F89"/>
  <sheetViews>
    <sheetView showGridLines="0" view="pageBreakPreview" zoomScale="115" zoomScaleNormal="80" zoomScaleSheetLayoutView="115" workbookViewId="0">
      <pane xSplit="1" ySplit="7" topLeftCell="B3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42578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42578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42578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42578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42578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42578125" style="41" customWidth="1"/>
    <col min="44" max="44" width="13.42578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42578125" style="41" customWidth="1"/>
    <col min="50" max="50" width="13.42578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42578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42578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42578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42578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42578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42578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42578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42578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42578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42578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42578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42578125" style="41" customWidth="1"/>
    <col min="122" max="122" width="15.42578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42578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42578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42578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42578125" style="41" customWidth="1"/>
    <col min="146" max="146" width="14.42578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42578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42578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42578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42578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42578125" style="41" customWidth="1"/>
    <col min="176" max="176" width="13.42578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42578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42578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42578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42578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42578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42578125" style="41" customWidth="1"/>
    <col min="212" max="212" width="14.42578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42578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42578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42578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42578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0">
        <v>1</v>
      </c>
      <c r="D2" s="311"/>
      <c r="E2" s="311"/>
      <c r="F2" s="312"/>
      <c r="H2" s="51"/>
      <c r="I2" s="310">
        <v>2</v>
      </c>
      <c r="J2" s="311"/>
      <c r="K2" s="311"/>
      <c r="L2" s="312"/>
      <c r="N2" s="51"/>
      <c r="O2" s="310">
        <v>3</v>
      </c>
      <c r="P2" s="311"/>
      <c r="Q2" s="311"/>
      <c r="R2" s="312"/>
      <c r="T2" s="51"/>
      <c r="U2" s="310">
        <v>4</v>
      </c>
      <c r="V2" s="311"/>
      <c r="W2" s="311"/>
      <c r="X2" s="312"/>
      <c r="Z2" s="51"/>
      <c r="AA2" s="310">
        <v>5</v>
      </c>
      <c r="AB2" s="311"/>
      <c r="AC2" s="311"/>
      <c r="AD2" s="312"/>
      <c r="AF2" s="51"/>
      <c r="AG2" s="310">
        <v>6</v>
      </c>
      <c r="AH2" s="311"/>
      <c r="AI2" s="311"/>
      <c r="AJ2" s="312"/>
      <c r="AL2" s="51"/>
      <c r="AM2" s="310">
        <v>7</v>
      </c>
      <c r="AN2" s="311"/>
      <c r="AO2" s="311"/>
      <c r="AP2" s="312"/>
      <c r="AR2" s="51"/>
      <c r="AS2" s="310">
        <v>8</v>
      </c>
      <c r="AT2" s="311"/>
      <c r="AU2" s="311"/>
      <c r="AV2" s="312"/>
      <c r="AX2" s="51"/>
      <c r="AY2" s="310">
        <v>9</v>
      </c>
      <c r="AZ2" s="311"/>
      <c r="BA2" s="311"/>
      <c r="BB2" s="312"/>
      <c r="BD2" s="51"/>
      <c r="BE2" s="310">
        <v>10</v>
      </c>
      <c r="BF2" s="311"/>
      <c r="BG2" s="311"/>
      <c r="BH2" s="312"/>
      <c r="BJ2" s="51"/>
      <c r="BK2" s="310">
        <v>11</v>
      </c>
      <c r="BL2" s="311"/>
      <c r="BM2" s="311"/>
      <c r="BN2" s="312"/>
      <c r="BP2" s="51"/>
      <c r="BQ2" s="310">
        <v>12</v>
      </c>
      <c r="BR2" s="311"/>
      <c r="BS2" s="311"/>
      <c r="BT2" s="312"/>
      <c r="BV2" s="51"/>
      <c r="BW2" s="310">
        <v>13</v>
      </c>
      <c r="BX2" s="311"/>
      <c r="BY2" s="311"/>
      <c r="BZ2" s="312"/>
      <c r="CB2" s="51"/>
      <c r="CC2" s="310">
        <v>14</v>
      </c>
      <c r="CD2" s="311"/>
      <c r="CE2" s="311"/>
      <c r="CF2" s="312"/>
      <c r="CH2" s="51"/>
      <c r="CI2" s="310">
        <v>15</v>
      </c>
      <c r="CJ2" s="311"/>
      <c r="CK2" s="311"/>
      <c r="CL2" s="312"/>
      <c r="CN2" s="51"/>
      <c r="CO2" s="310">
        <v>16</v>
      </c>
      <c r="CP2" s="311"/>
      <c r="CQ2" s="311"/>
      <c r="CR2" s="312"/>
      <c r="CT2" s="51"/>
      <c r="CU2" s="310">
        <v>17</v>
      </c>
      <c r="CV2" s="311"/>
      <c r="CW2" s="311"/>
      <c r="CX2" s="312"/>
      <c r="CZ2" s="51"/>
      <c r="DA2" s="310">
        <v>18</v>
      </c>
      <c r="DB2" s="311"/>
      <c r="DC2" s="311"/>
      <c r="DD2" s="312"/>
      <c r="DF2" s="51"/>
      <c r="DG2" s="310">
        <v>19</v>
      </c>
      <c r="DH2" s="311"/>
      <c r="DI2" s="311"/>
      <c r="DJ2" s="312"/>
      <c r="DL2" s="51"/>
      <c r="DM2" s="310">
        <v>20</v>
      </c>
      <c r="DN2" s="311"/>
      <c r="DO2" s="311"/>
      <c r="DP2" s="312"/>
      <c r="DR2" s="51"/>
      <c r="DS2" s="310">
        <v>21</v>
      </c>
      <c r="DT2" s="311"/>
      <c r="DU2" s="311"/>
      <c r="DV2" s="312"/>
      <c r="DX2" s="51"/>
      <c r="DY2" s="310">
        <v>22</v>
      </c>
      <c r="DZ2" s="311"/>
      <c r="EA2" s="311"/>
      <c r="EB2" s="312"/>
      <c r="ED2" s="51"/>
      <c r="EE2" s="310">
        <v>23</v>
      </c>
      <c r="EF2" s="311"/>
      <c r="EG2" s="311"/>
      <c r="EH2" s="312"/>
      <c r="EJ2" s="51"/>
      <c r="EK2" s="310">
        <v>24</v>
      </c>
      <c r="EL2" s="311"/>
      <c r="EM2" s="311"/>
      <c r="EN2" s="312"/>
      <c r="EP2" s="51"/>
      <c r="EQ2" s="310">
        <v>25</v>
      </c>
      <c r="ER2" s="311"/>
      <c r="ES2" s="311"/>
      <c r="ET2" s="312"/>
      <c r="EV2" s="51"/>
      <c r="EW2" s="310">
        <v>26</v>
      </c>
      <c r="EX2" s="311"/>
      <c r="EY2" s="311"/>
      <c r="EZ2" s="312"/>
      <c r="FB2" s="51"/>
      <c r="FC2" s="310">
        <v>27</v>
      </c>
      <c r="FD2" s="311"/>
      <c r="FE2" s="311"/>
      <c r="FF2" s="312"/>
      <c r="FH2" s="51"/>
      <c r="FI2" s="310">
        <v>28</v>
      </c>
      <c r="FJ2" s="311"/>
      <c r="FK2" s="311"/>
      <c r="FL2" s="312"/>
      <c r="FN2" s="51"/>
      <c r="FO2" s="310">
        <v>29</v>
      </c>
      <c r="FP2" s="311"/>
      <c r="FQ2" s="311"/>
      <c r="FR2" s="312"/>
      <c r="FT2" s="51"/>
      <c r="FU2" s="310">
        <v>30</v>
      </c>
      <c r="FV2" s="311"/>
      <c r="FW2" s="311"/>
      <c r="FX2" s="312"/>
      <c r="FZ2" s="51"/>
      <c r="GA2" s="310">
        <v>31</v>
      </c>
      <c r="GB2" s="311"/>
      <c r="GC2" s="311"/>
      <c r="GD2" s="312"/>
      <c r="GF2" s="51"/>
      <c r="GG2" s="310">
        <v>32</v>
      </c>
      <c r="GH2" s="311"/>
      <c r="GI2" s="311"/>
      <c r="GJ2" s="312"/>
      <c r="GL2" s="51"/>
      <c r="GM2" s="310">
        <v>33</v>
      </c>
      <c r="GN2" s="311"/>
      <c r="GO2" s="311"/>
      <c r="GP2" s="312"/>
      <c r="GR2" s="51"/>
      <c r="GS2" s="310">
        <v>34</v>
      </c>
      <c r="GT2" s="311"/>
      <c r="GU2" s="311"/>
      <c r="GV2" s="312"/>
      <c r="GX2" s="51"/>
      <c r="GY2" s="310">
        <v>35</v>
      </c>
      <c r="GZ2" s="311"/>
      <c r="HA2" s="311"/>
      <c r="HB2" s="312"/>
      <c r="HD2" s="51"/>
      <c r="HE2" s="310">
        <v>36</v>
      </c>
      <c r="HF2" s="311"/>
      <c r="HG2" s="311"/>
      <c r="HH2" s="312"/>
      <c r="HJ2" s="51"/>
      <c r="HK2" s="310">
        <v>37</v>
      </c>
      <c r="HL2" s="311"/>
      <c r="HM2" s="311"/>
      <c r="HN2" s="312"/>
      <c r="HP2" s="51"/>
      <c r="HQ2" s="310">
        <v>38</v>
      </c>
      <c r="HR2" s="311"/>
      <c r="HS2" s="311"/>
      <c r="HT2" s="312"/>
      <c r="HV2" s="51"/>
      <c r="HW2" s="310">
        <v>39</v>
      </c>
      <c r="HX2" s="311"/>
      <c r="HY2" s="311"/>
      <c r="HZ2" s="312"/>
      <c r="IB2" s="51"/>
      <c r="IC2" s="310">
        <v>40</v>
      </c>
      <c r="ID2" s="311"/>
      <c r="IE2" s="311"/>
      <c r="IF2" s="312"/>
    </row>
    <row r="3" spans="1:240" ht="30" x14ac:dyDescent="0.25">
      <c r="A3" s="50" t="s">
        <v>104</v>
      </c>
      <c r="B3" s="55">
        <f>SUM(F8:F70)</f>
        <v>0</v>
      </c>
      <c r="C3" s="313"/>
      <c r="D3" s="314"/>
      <c r="E3" s="314"/>
      <c r="F3" s="315"/>
      <c r="H3" s="55">
        <f>SUM(L8:L70)</f>
        <v>0</v>
      </c>
      <c r="I3" s="313"/>
      <c r="J3" s="314"/>
      <c r="K3" s="314"/>
      <c r="L3" s="315"/>
      <c r="N3" s="55">
        <f>SUM(R8:R70)</f>
        <v>0</v>
      </c>
      <c r="O3" s="313"/>
      <c r="P3" s="314"/>
      <c r="Q3" s="314"/>
      <c r="R3" s="315"/>
      <c r="T3" s="55">
        <f>SUM(X8:X70)</f>
        <v>0</v>
      </c>
      <c r="U3" s="313"/>
      <c r="V3" s="314"/>
      <c r="W3" s="314"/>
      <c r="X3" s="315"/>
      <c r="Z3" s="55">
        <f>SUM(AD8:AD70)</f>
        <v>0</v>
      </c>
      <c r="AA3" s="313"/>
      <c r="AB3" s="314"/>
      <c r="AC3" s="314"/>
      <c r="AD3" s="315"/>
      <c r="AF3" s="55">
        <f>SUM(AJ8:AJ70)</f>
        <v>0</v>
      </c>
      <c r="AG3" s="313"/>
      <c r="AH3" s="314"/>
      <c r="AI3" s="314"/>
      <c r="AJ3" s="315"/>
      <c r="AL3" s="55">
        <f>SUM(AP8:AP70)</f>
        <v>0</v>
      </c>
      <c r="AM3" s="313"/>
      <c r="AN3" s="314"/>
      <c r="AO3" s="314"/>
      <c r="AP3" s="315"/>
      <c r="AR3" s="55">
        <f>SUM(AV8:AV70)</f>
        <v>0</v>
      </c>
      <c r="AS3" s="313"/>
      <c r="AT3" s="314"/>
      <c r="AU3" s="314"/>
      <c r="AV3" s="315"/>
      <c r="AX3" s="55">
        <f>SUM(BB8:BB70)</f>
        <v>0</v>
      </c>
      <c r="AY3" s="313"/>
      <c r="AZ3" s="314"/>
      <c r="BA3" s="314"/>
      <c r="BB3" s="315"/>
      <c r="BD3" s="55">
        <f>SUM(BH8:BH70)</f>
        <v>0</v>
      </c>
      <c r="BE3" s="313"/>
      <c r="BF3" s="314"/>
      <c r="BG3" s="314"/>
      <c r="BH3" s="315"/>
      <c r="BJ3" s="55">
        <f>SUM(BN8:BN70)</f>
        <v>0</v>
      </c>
      <c r="BK3" s="313"/>
      <c r="BL3" s="314"/>
      <c r="BM3" s="314"/>
      <c r="BN3" s="315"/>
      <c r="BP3" s="55">
        <f>SUM(BT8:BT70)</f>
        <v>0</v>
      </c>
      <c r="BQ3" s="313"/>
      <c r="BR3" s="314"/>
      <c r="BS3" s="314"/>
      <c r="BT3" s="315"/>
      <c r="BV3" s="55">
        <f>SUM(BZ8:BZ70)</f>
        <v>0</v>
      </c>
      <c r="BW3" s="313"/>
      <c r="BX3" s="314"/>
      <c r="BY3" s="314"/>
      <c r="BZ3" s="315"/>
      <c r="CB3" s="55">
        <f>SUM(CF8:CF70)</f>
        <v>0</v>
      </c>
      <c r="CC3" s="313"/>
      <c r="CD3" s="314"/>
      <c r="CE3" s="314"/>
      <c r="CF3" s="315"/>
      <c r="CH3" s="55">
        <f>SUM(CL8:CL70)</f>
        <v>0</v>
      </c>
      <c r="CI3" s="313"/>
      <c r="CJ3" s="314"/>
      <c r="CK3" s="314"/>
      <c r="CL3" s="315"/>
      <c r="CN3" s="55">
        <f>SUM(CR8:CR70)</f>
        <v>0</v>
      </c>
      <c r="CO3" s="313"/>
      <c r="CP3" s="314"/>
      <c r="CQ3" s="314"/>
      <c r="CR3" s="315"/>
      <c r="CT3" s="55">
        <f>SUM(CX8:CX70)</f>
        <v>0</v>
      </c>
      <c r="CU3" s="313"/>
      <c r="CV3" s="314"/>
      <c r="CW3" s="314"/>
      <c r="CX3" s="315"/>
      <c r="CZ3" s="55">
        <f>SUM(DD8:DD70)</f>
        <v>0</v>
      </c>
      <c r="DA3" s="313"/>
      <c r="DB3" s="314"/>
      <c r="DC3" s="314"/>
      <c r="DD3" s="315"/>
      <c r="DF3" s="55">
        <f>SUM(DJ8:DJ70)</f>
        <v>0</v>
      </c>
      <c r="DG3" s="313"/>
      <c r="DH3" s="314"/>
      <c r="DI3" s="314"/>
      <c r="DJ3" s="315"/>
      <c r="DL3" s="55">
        <f>SUM(DP8:DP70)</f>
        <v>0</v>
      </c>
      <c r="DM3" s="313"/>
      <c r="DN3" s="314"/>
      <c r="DO3" s="314"/>
      <c r="DP3" s="315"/>
      <c r="DR3" s="55">
        <f>SUM(DV8:DV70)</f>
        <v>0</v>
      </c>
      <c r="DS3" s="313"/>
      <c r="DT3" s="314"/>
      <c r="DU3" s="314"/>
      <c r="DV3" s="315"/>
      <c r="DX3" s="55">
        <f>SUM(EB8:EB70)</f>
        <v>0</v>
      </c>
      <c r="DY3" s="313"/>
      <c r="DZ3" s="314"/>
      <c r="EA3" s="314"/>
      <c r="EB3" s="315"/>
      <c r="ED3" s="55">
        <f>SUM(EH8:EH70)</f>
        <v>0</v>
      </c>
      <c r="EE3" s="313"/>
      <c r="EF3" s="314"/>
      <c r="EG3" s="314"/>
      <c r="EH3" s="315"/>
      <c r="EJ3" s="55">
        <f>SUM(EN8:EN70)</f>
        <v>0</v>
      </c>
      <c r="EK3" s="313"/>
      <c r="EL3" s="314"/>
      <c r="EM3" s="314"/>
      <c r="EN3" s="315"/>
      <c r="EP3" s="55">
        <f>SUM(ET8:ET70)</f>
        <v>0</v>
      </c>
      <c r="EQ3" s="313"/>
      <c r="ER3" s="314"/>
      <c r="ES3" s="314"/>
      <c r="ET3" s="315"/>
      <c r="EV3" s="55">
        <f>SUM(EZ8:EZ70)</f>
        <v>0</v>
      </c>
      <c r="EW3" s="313"/>
      <c r="EX3" s="314"/>
      <c r="EY3" s="314"/>
      <c r="EZ3" s="315"/>
      <c r="FB3" s="55">
        <f>SUM(FF8:FF70)</f>
        <v>0</v>
      </c>
      <c r="FC3" s="313"/>
      <c r="FD3" s="314"/>
      <c r="FE3" s="314"/>
      <c r="FF3" s="315"/>
      <c r="FH3" s="55">
        <f>SUM(FL8:FL70)</f>
        <v>0</v>
      </c>
      <c r="FI3" s="313"/>
      <c r="FJ3" s="314"/>
      <c r="FK3" s="314"/>
      <c r="FL3" s="315"/>
      <c r="FN3" s="55">
        <f>SUM(FR8:FR70)</f>
        <v>0</v>
      </c>
      <c r="FO3" s="313"/>
      <c r="FP3" s="314"/>
      <c r="FQ3" s="314"/>
      <c r="FR3" s="315"/>
      <c r="FT3" s="55">
        <f>SUM(FX8:FX70)</f>
        <v>0</v>
      </c>
      <c r="FU3" s="313"/>
      <c r="FV3" s="314"/>
      <c r="FW3" s="314"/>
      <c r="FX3" s="315"/>
      <c r="FZ3" s="55">
        <f>SUM(GD8:GD70)</f>
        <v>0</v>
      </c>
      <c r="GA3" s="313"/>
      <c r="GB3" s="314"/>
      <c r="GC3" s="314"/>
      <c r="GD3" s="315"/>
      <c r="GF3" s="55">
        <f>SUM(GJ8:GJ70)</f>
        <v>0</v>
      </c>
      <c r="GG3" s="313"/>
      <c r="GH3" s="314"/>
      <c r="GI3" s="314"/>
      <c r="GJ3" s="315"/>
      <c r="GL3" s="55">
        <f>SUM(GP8:GP70)</f>
        <v>0</v>
      </c>
      <c r="GM3" s="313"/>
      <c r="GN3" s="314"/>
      <c r="GO3" s="314"/>
      <c r="GP3" s="315"/>
      <c r="GR3" s="55">
        <f>SUM(GV8:GV70)</f>
        <v>0</v>
      </c>
      <c r="GS3" s="313"/>
      <c r="GT3" s="314"/>
      <c r="GU3" s="314"/>
      <c r="GV3" s="315"/>
      <c r="GX3" s="55">
        <f>SUM(HB8:HB70)</f>
        <v>0</v>
      </c>
      <c r="GY3" s="313"/>
      <c r="GZ3" s="314"/>
      <c r="HA3" s="314"/>
      <c r="HB3" s="315"/>
      <c r="HD3" s="55">
        <f>SUM(HH8:HH70)</f>
        <v>0</v>
      </c>
      <c r="HE3" s="313"/>
      <c r="HF3" s="314"/>
      <c r="HG3" s="314"/>
      <c r="HH3" s="315"/>
      <c r="HJ3" s="55">
        <f>SUM(HN8:HN70)</f>
        <v>0</v>
      </c>
      <c r="HK3" s="313"/>
      <c r="HL3" s="314"/>
      <c r="HM3" s="314"/>
      <c r="HN3" s="315"/>
      <c r="HP3" s="55">
        <f>SUM(HT8:HT70)</f>
        <v>0</v>
      </c>
      <c r="HQ3" s="313"/>
      <c r="HR3" s="314"/>
      <c r="HS3" s="314"/>
      <c r="HT3" s="315"/>
      <c r="HV3" s="55">
        <f>SUM(HZ8:HZ70)</f>
        <v>0</v>
      </c>
      <c r="HW3" s="313"/>
      <c r="HX3" s="314"/>
      <c r="HY3" s="314"/>
      <c r="HZ3" s="315"/>
      <c r="IB3" s="55">
        <f>SUM(IF8:IF70)</f>
        <v>0</v>
      </c>
      <c r="IC3" s="313"/>
      <c r="ID3" s="314"/>
      <c r="IE3" s="314"/>
      <c r="IF3" s="315"/>
    </row>
    <row r="4" spans="1:240" ht="15.75" thickBot="1" x14ac:dyDescent="0.3">
      <c r="A4" s="50" t="s">
        <v>105</v>
      </c>
      <c r="B4" s="56">
        <f>+B2*B3</f>
        <v>0</v>
      </c>
      <c r="C4" s="316"/>
      <c r="D4" s="317"/>
      <c r="E4" s="317"/>
      <c r="F4" s="318"/>
      <c r="H4" s="56">
        <f>+H2*H3</f>
        <v>0</v>
      </c>
      <c r="I4" s="316"/>
      <c r="J4" s="317"/>
      <c r="K4" s="317"/>
      <c r="L4" s="318"/>
      <c r="N4" s="56">
        <f>+N2*N3</f>
        <v>0</v>
      </c>
      <c r="O4" s="316"/>
      <c r="P4" s="317"/>
      <c r="Q4" s="317"/>
      <c r="R4" s="318"/>
      <c r="T4" s="56">
        <f>+T2*T3</f>
        <v>0</v>
      </c>
      <c r="U4" s="316"/>
      <c r="V4" s="317"/>
      <c r="W4" s="317"/>
      <c r="X4" s="318"/>
      <c r="Z4" s="56">
        <f>+Z2*Z3</f>
        <v>0</v>
      </c>
      <c r="AA4" s="316"/>
      <c r="AB4" s="317"/>
      <c r="AC4" s="317"/>
      <c r="AD4" s="318"/>
      <c r="AF4" s="56">
        <f>+AF2*AF3</f>
        <v>0</v>
      </c>
      <c r="AG4" s="316"/>
      <c r="AH4" s="317"/>
      <c r="AI4" s="317"/>
      <c r="AJ4" s="318"/>
      <c r="AL4" s="56">
        <f>+AL2*AL3</f>
        <v>0</v>
      </c>
      <c r="AM4" s="316"/>
      <c r="AN4" s="317"/>
      <c r="AO4" s="317"/>
      <c r="AP4" s="318"/>
      <c r="AR4" s="56">
        <f>+AR2*AR3</f>
        <v>0</v>
      </c>
      <c r="AS4" s="316"/>
      <c r="AT4" s="317"/>
      <c r="AU4" s="317"/>
      <c r="AV4" s="318"/>
      <c r="AX4" s="56">
        <f>+AX2*AX3</f>
        <v>0</v>
      </c>
      <c r="AY4" s="316"/>
      <c r="AZ4" s="317"/>
      <c r="BA4" s="317"/>
      <c r="BB4" s="318"/>
      <c r="BD4" s="56">
        <f>+BD2*BD3</f>
        <v>0</v>
      </c>
      <c r="BE4" s="316"/>
      <c r="BF4" s="317"/>
      <c r="BG4" s="317"/>
      <c r="BH4" s="318"/>
      <c r="BJ4" s="56">
        <f>+BJ2*BJ3</f>
        <v>0</v>
      </c>
      <c r="BK4" s="316"/>
      <c r="BL4" s="317"/>
      <c r="BM4" s="317"/>
      <c r="BN4" s="318"/>
      <c r="BP4" s="56">
        <f>+BP2*BP3</f>
        <v>0</v>
      </c>
      <c r="BQ4" s="316"/>
      <c r="BR4" s="317"/>
      <c r="BS4" s="317"/>
      <c r="BT4" s="318"/>
      <c r="BV4" s="56">
        <f>+BV2*BV3</f>
        <v>0</v>
      </c>
      <c r="BW4" s="316"/>
      <c r="BX4" s="317"/>
      <c r="BY4" s="317"/>
      <c r="BZ4" s="318"/>
      <c r="CB4" s="56">
        <f>+CB2*CB3</f>
        <v>0</v>
      </c>
      <c r="CC4" s="316"/>
      <c r="CD4" s="317"/>
      <c r="CE4" s="317"/>
      <c r="CF4" s="318"/>
      <c r="CH4" s="56">
        <f>+CH2*CH3</f>
        <v>0</v>
      </c>
      <c r="CI4" s="316"/>
      <c r="CJ4" s="317"/>
      <c r="CK4" s="317"/>
      <c r="CL4" s="318"/>
      <c r="CN4" s="56">
        <f>+CN2*CN3</f>
        <v>0</v>
      </c>
      <c r="CO4" s="316"/>
      <c r="CP4" s="317"/>
      <c r="CQ4" s="317"/>
      <c r="CR4" s="318"/>
      <c r="CT4" s="56">
        <f>+CT2*CT3</f>
        <v>0</v>
      </c>
      <c r="CU4" s="316"/>
      <c r="CV4" s="317"/>
      <c r="CW4" s="317"/>
      <c r="CX4" s="318"/>
      <c r="CZ4" s="56">
        <f>+CZ2*CZ3</f>
        <v>0</v>
      </c>
      <c r="DA4" s="316"/>
      <c r="DB4" s="317"/>
      <c r="DC4" s="317"/>
      <c r="DD4" s="318"/>
      <c r="DF4" s="56">
        <f>+DF2*DF3</f>
        <v>0</v>
      </c>
      <c r="DG4" s="316"/>
      <c r="DH4" s="317"/>
      <c r="DI4" s="317"/>
      <c r="DJ4" s="318"/>
      <c r="DL4" s="56">
        <f>+DL2*DL3</f>
        <v>0</v>
      </c>
      <c r="DM4" s="316"/>
      <c r="DN4" s="317"/>
      <c r="DO4" s="317"/>
      <c r="DP4" s="318"/>
      <c r="DR4" s="56">
        <f>+DR2*DR3</f>
        <v>0</v>
      </c>
      <c r="DS4" s="316"/>
      <c r="DT4" s="317"/>
      <c r="DU4" s="317"/>
      <c r="DV4" s="318"/>
      <c r="DX4" s="56">
        <f>+DX2*DX3</f>
        <v>0</v>
      </c>
      <c r="DY4" s="316"/>
      <c r="DZ4" s="317"/>
      <c r="EA4" s="317"/>
      <c r="EB4" s="318"/>
      <c r="ED4" s="56">
        <f>+ED2*ED3</f>
        <v>0</v>
      </c>
      <c r="EE4" s="316"/>
      <c r="EF4" s="317"/>
      <c r="EG4" s="317"/>
      <c r="EH4" s="318"/>
      <c r="EJ4" s="56">
        <f>+EJ2*EJ3</f>
        <v>0</v>
      </c>
      <c r="EK4" s="316"/>
      <c r="EL4" s="317"/>
      <c r="EM4" s="317"/>
      <c r="EN4" s="318"/>
      <c r="EP4" s="56">
        <f>+EP2*EP3</f>
        <v>0</v>
      </c>
      <c r="EQ4" s="316"/>
      <c r="ER4" s="317"/>
      <c r="ES4" s="317"/>
      <c r="ET4" s="318"/>
      <c r="EV4" s="56">
        <f>+EV2*EV3</f>
        <v>0</v>
      </c>
      <c r="EW4" s="316"/>
      <c r="EX4" s="317"/>
      <c r="EY4" s="317"/>
      <c r="EZ4" s="318"/>
      <c r="FB4" s="56">
        <f>+FB2*FB3</f>
        <v>0</v>
      </c>
      <c r="FC4" s="316"/>
      <c r="FD4" s="317"/>
      <c r="FE4" s="317"/>
      <c r="FF4" s="318"/>
      <c r="FH4" s="56">
        <f>+FH2*FH3</f>
        <v>0</v>
      </c>
      <c r="FI4" s="316"/>
      <c r="FJ4" s="317"/>
      <c r="FK4" s="317"/>
      <c r="FL4" s="318"/>
      <c r="FN4" s="56">
        <f>+FN2*FN3</f>
        <v>0</v>
      </c>
      <c r="FO4" s="316"/>
      <c r="FP4" s="317"/>
      <c r="FQ4" s="317"/>
      <c r="FR4" s="318"/>
      <c r="FT4" s="56">
        <f>+FT2*FT3</f>
        <v>0</v>
      </c>
      <c r="FU4" s="316"/>
      <c r="FV4" s="317"/>
      <c r="FW4" s="317"/>
      <c r="FX4" s="318"/>
      <c r="FZ4" s="56">
        <f>+FZ2*FZ3</f>
        <v>0</v>
      </c>
      <c r="GA4" s="316"/>
      <c r="GB4" s="317"/>
      <c r="GC4" s="317"/>
      <c r="GD4" s="318"/>
      <c r="GF4" s="56">
        <f>+GF2*GF3</f>
        <v>0</v>
      </c>
      <c r="GG4" s="316"/>
      <c r="GH4" s="317"/>
      <c r="GI4" s="317"/>
      <c r="GJ4" s="318"/>
      <c r="GL4" s="56">
        <f>+GL2*GL3</f>
        <v>0</v>
      </c>
      <c r="GM4" s="316"/>
      <c r="GN4" s="317"/>
      <c r="GO4" s="317"/>
      <c r="GP4" s="318"/>
      <c r="GR4" s="56">
        <f>+GR2*GR3</f>
        <v>0</v>
      </c>
      <c r="GS4" s="316"/>
      <c r="GT4" s="317"/>
      <c r="GU4" s="317"/>
      <c r="GV4" s="318"/>
      <c r="GX4" s="56">
        <f>+GX2*GX3</f>
        <v>0</v>
      </c>
      <c r="GY4" s="316"/>
      <c r="GZ4" s="317"/>
      <c r="HA4" s="317"/>
      <c r="HB4" s="318"/>
      <c r="HD4" s="56">
        <f>+HD2*HD3</f>
        <v>0</v>
      </c>
      <c r="HE4" s="316"/>
      <c r="HF4" s="317"/>
      <c r="HG4" s="317"/>
      <c r="HH4" s="318"/>
      <c r="HJ4" s="56">
        <f>+HJ2*HJ3</f>
        <v>0</v>
      </c>
      <c r="HK4" s="316"/>
      <c r="HL4" s="317"/>
      <c r="HM4" s="317"/>
      <c r="HN4" s="318"/>
      <c r="HP4" s="56">
        <f>+HP2*HP3</f>
        <v>0</v>
      </c>
      <c r="HQ4" s="316"/>
      <c r="HR4" s="317"/>
      <c r="HS4" s="317"/>
      <c r="HT4" s="318"/>
      <c r="HV4" s="56">
        <f>+HV2*HV3</f>
        <v>0</v>
      </c>
      <c r="HW4" s="316"/>
      <c r="HX4" s="317"/>
      <c r="HY4" s="317"/>
      <c r="HZ4" s="318"/>
      <c r="IB4" s="56">
        <f>+IB2*IB3</f>
        <v>0</v>
      </c>
      <c r="IC4" s="316"/>
      <c r="ID4" s="317"/>
      <c r="IE4" s="317"/>
      <c r="IF4" s="318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8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1"/>
      <c r="CO8" s="212"/>
      <c r="CP8" s="212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1"/>
      <c r="FO8" s="146"/>
      <c r="FP8" s="146"/>
      <c r="FQ8" s="53">
        <f>IF(FO8=0,0,(FO8-FP8))</f>
        <v>0</v>
      </c>
      <c r="FR8" s="44" t="b">
        <f>IF(FO8=0,FALSE,(FP8/FO8))</f>
        <v>0</v>
      </c>
      <c r="FT8" s="49"/>
      <c r="FU8" s="139"/>
      <c r="FV8" s="140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0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0"/>
      <c r="CP9" s="210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7"/>
      <c r="FP9" s="147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1"/>
      <c r="FV9" s="142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0"/>
      <c r="CP10" s="210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7"/>
      <c r="FP10" s="147"/>
      <c r="FQ10" s="54">
        <f t="shared" si="56"/>
        <v>0</v>
      </c>
      <c r="FR10" s="43" t="b">
        <f t="shared" si="57"/>
        <v>0</v>
      </c>
      <c r="FT10" s="42"/>
      <c r="FU10" s="141"/>
      <c r="FV10" s="142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0"/>
      <c r="CP11" s="210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7"/>
      <c r="FP11" s="147"/>
      <c r="FQ11" s="54">
        <f t="shared" si="56"/>
        <v>0</v>
      </c>
      <c r="FR11" s="43" t="b">
        <f t="shared" si="57"/>
        <v>0</v>
      </c>
      <c r="FT11" s="42"/>
      <c r="FU11" s="141"/>
      <c r="FV11" s="142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0"/>
      <c r="CP12" s="210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7"/>
      <c r="FP12" s="147"/>
      <c r="FQ12" s="54">
        <f t="shared" si="56"/>
        <v>0</v>
      </c>
      <c r="FR12" s="43" t="b">
        <f t="shared" si="57"/>
        <v>0</v>
      </c>
      <c r="FT12" s="42"/>
      <c r="FU12" s="141"/>
      <c r="FV12" s="142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0"/>
      <c r="CP13" s="210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7"/>
      <c r="FP13" s="147"/>
      <c r="FQ13" s="54">
        <f t="shared" si="56"/>
        <v>0</v>
      </c>
      <c r="FR13" s="43" t="b">
        <f t="shared" si="57"/>
        <v>0</v>
      </c>
      <c r="FT13" s="42"/>
      <c r="FU13" s="141"/>
      <c r="FV13" s="142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0"/>
      <c r="CP14" s="210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7"/>
      <c r="FP14" s="147"/>
      <c r="FQ14" s="54">
        <f t="shared" si="56"/>
        <v>0</v>
      </c>
      <c r="FR14" s="43" t="b">
        <f t="shared" si="57"/>
        <v>0</v>
      </c>
      <c r="FT14" s="42"/>
      <c r="FU14" s="141"/>
      <c r="FV14" s="142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0"/>
      <c r="CP15" s="210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7"/>
      <c r="FP15" s="147"/>
      <c r="FQ15" s="54">
        <f t="shared" si="56"/>
        <v>0</v>
      </c>
      <c r="FR15" s="43" t="b">
        <f t="shared" si="57"/>
        <v>0</v>
      </c>
      <c r="FT15" s="42"/>
      <c r="FU15" s="141"/>
      <c r="FV15" s="142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0"/>
      <c r="CP16" s="210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7"/>
      <c r="FP16" s="147"/>
      <c r="FQ16" s="54">
        <f t="shared" si="56"/>
        <v>0</v>
      </c>
      <c r="FR16" s="43" t="b">
        <f t="shared" si="57"/>
        <v>0</v>
      </c>
      <c r="FT16" s="42"/>
      <c r="FU16" s="141"/>
      <c r="FV16" s="142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0"/>
      <c r="CP17" s="210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7"/>
      <c r="FP17" s="147"/>
      <c r="FQ17" s="54">
        <f t="shared" si="56"/>
        <v>0</v>
      </c>
      <c r="FR17" s="43" t="b">
        <f t="shared" si="57"/>
        <v>0</v>
      </c>
      <c r="FT17" s="42"/>
      <c r="FU17" s="141"/>
      <c r="FV17" s="142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0"/>
      <c r="CP18" s="210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7"/>
      <c r="FP18" s="147"/>
      <c r="FQ18" s="54">
        <f t="shared" si="56"/>
        <v>0</v>
      </c>
      <c r="FR18" s="43" t="b">
        <f t="shared" si="57"/>
        <v>0</v>
      </c>
      <c r="FT18" s="42"/>
      <c r="FU18" s="141"/>
      <c r="FV18" s="142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0"/>
      <c r="CP19" s="210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7"/>
      <c r="FP19" s="147"/>
      <c r="FQ19" s="54">
        <f t="shared" si="56"/>
        <v>0</v>
      </c>
      <c r="FR19" s="43" t="b">
        <f t="shared" si="57"/>
        <v>0</v>
      </c>
      <c r="FT19" s="42"/>
      <c r="FU19" s="141"/>
      <c r="FV19" s="142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0"/>
      <c r="CP20" s="210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7"/>
      <c r="FP20" s="147"/>
      <c r="FQ20" s="54">
        <f t="shared" si="56"/>
        <v>0</v>
      </c>
      <c r="FR20" s="43" t="b">
        <f t="shared" si="57"/>
        <v>0</v>
      </c>
      <c r="FT20" s="42"/>
      <c r="FU20" s="141"/>
      <c r="FV20" s="142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0"/>
      <c r="CP21" s="210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7"/>
      <c r="FP21" s="147"/>
      <c r="FQ21" s="54">
        <f t="shared" si="56"/>
        <v>0</v>
      </c>
      <c r="FR21" s="43" t="b">
        <f t="shared" si="57"/>
        <v>0</v>
      </c>
      <c r="FT21" s="42"/>
      <c r="FU21" s="141"/>
      <c r="FV21" s="142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0"/>
      <c r="CP22" s="210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7"/>
      <c r="FP22" s="147"/>
      <c r="FQ22" s="54">
        <f t="shared" si="56"/>
        <v>0</v>
      </c>
      <c r="FR22" s="43" t="b">
        <f t="shared" si="57"/>
        <v>0</v>
      </c>
      <c r="FT22" s="42"/>
      <c r="FU22" s="141"/>
      <c r="FV22" s="142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0"/>
      <c r="CP23" s="210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7"/>
      <c r="FP23" s="147"/>
      <c r="FQ23" s="54">
        <f t="shared" si="56"/>
        <v>0</v>
      </c>
      <c r="FR23" s="43" t="b">
        <f t="shared" si="57"/>
        <v>0</v>
      </c>
      <c r="FT23" s="42"/>
      <c r="FU23" s="141"/>
      <c r="FV23" s="142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0"/>
      <c r="CP24" s="210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7"/>
      <c r="FP24" s="147"/>
      <c r="FQ24" s="54">
        <f t="shared" si="56"/>
        <v>0</v>
      </c>
      <c r="FR24" s="43" t="b">
        <f t="shared" si="57"/>
        <v>0</v>
      </c>
      <c r="FT24" s="42"/>
      <c r="FU24" s="141"/>
      <c r="FV24" s="141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0"/>
      <c r="CP25" s="210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7"/>
      <c r="FP25" s="147"/>
      <c r="FQ25" s="54">
        <f t="shared" si="56"/>
        <v>0</v>
      </c>
      <c r="FR25" s="43" t="b">
        <f t="shared" si="57"/>
        <v>0</v>
      </c>
      <c r="FT25" s="42"/>
      <c r="FU25" s="141"/>
      <c r="FV25" s="142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0"/>
      <c r="CP26" s="210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7"/>
      <c r="FP26" s="147"/>
      <c r="FQ26" s="54">
        <f t="shared" si="56"/>
        <v>0</v>
      </c>
      <c r="FR26" s="43" t="b">
        <f t="shared" si="57"/>
        <v>0</v>
      </c>
      <c r="FT26" s="42"/>
      <c r="FU26" s="141"/>
      <c r="FV26" s="142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0"/>
      <c r="CP27" s="210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7"/>
      <c r="FP27" s="147"/>
      <c r="FQ27" s="54">
        <f t="shared" si="56"/>
        <v>0</v>
      </c>
      <c r="FR27" s="43" t="b">
        <f t="shared" si="57"/>
        <v>0</v>
      </c>
      <c r="FT27" s="42"/>
      <c r="FU27" s="141"/>
      <c r="FV27" s="142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0"/>
      <c r="CP28" s="210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7"/>
      <c r="FP28" s="147"/>
      <c r="FQ28" s="54">
        <f t="shared" si="56"/>
        <v>0</v>
      </c>
      <c r="FR28" s="43" t="b">
        <f t="shared" si="57"/>
        <v>0</v>
      </c>
      <c r="FT28" s="42"/>
      <c r="FU28" s="143"/>
      <c r="FV28" s="142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0"/>
      <c r="CP29" s="210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7"/>
      <c r="FP29" s="147"/>
      <c r="FQ29" s="54">
        <f t="shared" si="56"/>
        <v>0</v>
      </c>
      <c r="FR29" s="43" t="b">
        <f t="shared" si="57"/>
        <v>0</v>
      </c>
      <c r="FT29" s="42"/>
      <c r="FU29" s="141"/>
      <c r="FV29" s="142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0"/>
      <c r="CP30" s="210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7"/>
      <c r="FP30" s="147"/>
      <c r="FQ30" s="54">
        <f t="shared" si="56"/>
        <v>0</v>
      </c>
      <c r="FR30" s="43" t="b">
        <f t="shared" si="57"/>
        <v>0</v>
      </c>
      <c r="FT30" s="42"/>
      <c r="FU30" s="141"/>
      <c r="FV30" s="141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0"/>
      <c r="CP31" s="210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7"/>
      <c r="FP31" s="147"/>
      <c r="FQ31" s="54">
        <f t="shared" si="56"/>
        <v>0</v>
      </c>
      <c r="FR31" s="43" t="b">
        <f t="shared" si="57"/>
        <v>0</v>
      </c>
      <c r="FT31" s="42"/>
      <c r="FU31" s="141"/>
      <c r="FV31" s="142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0"/>
      <c r="CP32" s="210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7"/>
      <c r="FP32" s="147"/>
      <c r="FQ32" s="54">
        <f t="shared" si="56"/>
        <v>0</v>
      </c>
      <c r="FR32" s="43" t="b">
        <f t="shared" si="57"/>
        <v>0</v>
      </c>
      <c r="FT32" s="42"/>
      <c r="FU32" s="141"/>
      <c r="FV32" s="142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0"/>
      <c r="CP33" s="210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7"/>
      <c r="FP33" s="147"/>
      <c r="FQ33" s="54">
        <f t="shared" si="56"/>
        <v>0</v>
      </c>
      <c r="FR33" s="43" t="b">
        <f t="shared" si="57"/>
        <v>0</v>
      </c>
      <c r="FT33" s="42"/>
      <c r="FU33" s="141"/>
      <c r="FV33" s="141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0"/>
      <c r="CP34" s="210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7"/>
      <c r="FP34" s="147"/>
      <c r="FQ34" s="54">
        <f t="shared" si="56"/>
        <v>0</v>
      </c>
      <c r="FR34" s="43" t="b">
        <f t="shared" si="57"/>
        <v>0</v>
      </c>
      <c r="FT34" s="42"/>
      <c r="FU34" s="141"/>
      <c r="FV34" s="142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0"/>
      <c r="CP35" s="210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7"/>
      <c r="FP35" s="147"/>
      <c r="FQ35" s="54">
        <f t="shared" si="56"/>
        <v>0</v>
      </c>
      <c r="FR35" s="43" t="b">
        <f t="shared" si="57"/>
        <v>0</v>
      </c>
      <c r="FT35" s="42"/>
      <c r="FU35" s="141"/>
      <c r="FV35" s="142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0"/>
      <c r="CP36" s="210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7"/>
      <c r="FP36" s="147"/>
      <c r="FQ36" s="54">
        <f t="shared" si="56"/>
        <v>0</v>
      </c>
      <c r="FR36" s="43" t="b">
        <f t="shared" si="57"/>
        <v>0</v>
      </c>
      <c r="FT36" s="42"/>
      <c r="FU36" s="141"/>
      <c r="FV36" s="142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0"/>
      <c r="CP37" s="210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7"/>
      <c r="FP37" s="147"/>
      <c r="FQ37" s="54">
        <f t="shared" si="56"/>
        <v>0</v>
      </c>
      <c r="FR37" s="43" t="b">
        <f t="shared" si="57"/>
        <v>0</v>
      </c>
      <c r="FT37" s="42"/>
      <c r="FU37" s="141"/>
      <c r="FV37" s="142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0"/>
      <c r="CP38" s="210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7"/>
      <c r="FP38" s="147"/>
      <c r="FQ38" s="54">
        <f t="shared" si="56"/>
        <v>0</v>
      </c>
      <c r="FR38" s="43" t="b">
        <f t="shared" si="57"/>
        <v>0</v>
      </c>
      <c r="FT38" s="42"/>
      <c r="FU38" s="141"/>
      <c r="FV38" s="142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0"/>
      <c r="CP39" s="210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7"/>
      <c r="FP39" s="147"/>
      <c r="FQ39" s="54">
        <f t="shared" si="56"/>
        <v>0</v>
      </c>
      <c r="FR39" s="43" t="b">
        <f t="shared" si="57"/>
        <v>0</v>
      </c>
      <c r="FT39" s="42"/>
      <c r="FU39" s="141"/>
      <c r="FV39" s="141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0"/>
      <c r="CP40" s="210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7"/>
      <c r="FP40" s="147"/>
      <c r="FQ40" s="54">
        <f t="shared" si="56"/>
        <v>0</v>
      </c>
      <c r="FR40" s="43" t="b">
        <f t="shared" si="57"/>
        <v>0</v>
      </c>
      <c r="FT40" s="42"/>
      <c r="FU40" s="141"/>
      <c r="FV40" s="142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0"/>
      <c r="CP41" s="210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7"/>
      <c r="FP41" s="147"/>
      <c r="FQ41" s="54">
        <f t="shared" si="56"/>
        <v>0</v>
      </c>
      <c r="FR41" s="43" t="b">
        <f t="shared" si="57"/>
        <v>0</v>
      </c>
      <c r="FT41" s="42"/>
      <c r="FU41" s="141"/>
      <c r="FV41" s="142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0"/>
      <c r="CP42" s="210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7"/>
      <c r="FP42" s="147"/>
      <c r="FQ42" s="54">
        <f t="shared" si="56"/>
        <v>0</v>
      </c>
      <c r="FR42" s="43" t="b">
        <f t="shared" si="57"/>
        <v>0</v>
      </c>
      <c r="FT42" s="42"/>
      <c r="FU42" s="141"/>
      <c r="FV42" s="142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0"/>
      <c r="CP43" s="210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7"/>
      <c r="FP43" s="147"/>
      <c r="FQ43" s="54">
        <f t="shared" si="56"/>
        <v>0</v>
      </c>
      <c r="FR43" s="43" t="b">
        <f t="shared" si="57"/>
        <v>0</v>
      </c>
      <c r="FT43" s="42"/>
      <c r="FU43" s="296"/>
      <c r="FV43" s="296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0"/>
      <c r="CP44" s="210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7"/>
      <c r="FP44" s="147"/>
      <c r="FQ44" s="54">
        <f t="shared" si="56"/>
        <v>0</v>
      </c>
      <c r="FR44" s="43" t="b">
        <f t="shared" si="57"/>
        <v>0</v>
      </c>
      <c r="FT44" s="42"/>
      <c r="FU44" s="141"/>
      <c r="FV44" s="141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0"/>
      <c r="CP45" s="210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7"/>
      <c r="FP45" s="147"/>
      <c r="FQ45" s="54">
        <f t="shared" si="56"/>
        <v>0</v>
      </c>
      <c r="FR45" s="43" t="b">
        <f t="shared" si="57"/>
        <v>0</v>
      </c>
      <c r="FT45" s="42"/>
      <c r="FU45" s="144"/>
      <c r="FV45" s="144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0"/>
      <c r="CP46" s="210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7"/>
      <c r="FP46" s="147"/>
      <c r="FQ46" s="54">
        <f t="shared" si="56"/>
        <v>0</v>
      </c>
      <c r="FR46" s="43" t="b">
        <f t="shared" si="57"/>
        <v>0</v>
      </c>
      <c r="FT46" s="42"/>
      <c r="FU46" s="141"/>
      <c r="FV46" s="142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0"/>
      <c r="CP47" s="210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7"/>
      <c r="FP47" s="147"/>
      <c r="FQ47" s="54">
        <f t="shared" si="56"/>
        <v>0</v>
      </c>
      <c r="FR47" s="43" t="b">
        <f t="shared" si="57"/>
        <v>0</v>
      </c>
      <c r="FT47" s="42"/>
      <c r="FU47" s="141"/>
      <c r="FV47" s="142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0"/>
      <c r="CP48" s="210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7"/>
      <c r="FP48" s="147"/>
      <c r="FQ48" s="54">
        <f t="shared" si="56"/>
        <v>0</v>
      </c>
      <c r="FR48" s="43" t="b">
        <f t="shared" si="57"/>
        <v>0</v>
      </c>
      <c r="FT48" s="42"/>
      <c r="FU48" s="141"/>
      <c r="FV48" s="142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0"/>
      <c r="CP49" s="210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7"/>
      <c r="FP49" s="147"/>
      <c r="FQ49" s="54">
        <f t="shared" si="56"/>
        <v>0</v>
      </c>
      <c r="FR49" s="43" t="b">
        <f t="shared" si="57"/>
        <v>0</v>
      </c>
      <c r="FT49" s="42"/>
      <c r="FU49" s="141"/>
      <c r="FV49" s="142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0"/>
      <c r="CP50" s="210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7"/>
      <c r="FP50" s="147"/>
      <c r="FQ50" s="54">
        <f t="shared" si="56"/>
        <v>0</v>
      </c>
      <c r="FR50" s="43" t="b">
        <f t="shared" si="57"/>
        <v>0</v>
      </c>
      <c r="FT50" s="42"/>
      <c r="FU50" s="143"/>
      <c r="FV50" s="143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0"/>
      <c r="CP51" s="210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7"/>
      <c r="FP51" s="147"/>
      <c r="FQ51" s="54">
        <f t="shared" si="56"/>
        <v>0</v>
      </c>
      <c r="FR51" s="43" t="b">
        <f t="shared" si="57"/>
        <v>0</v>
      </c>
      <c r="FT51" s="42"/>
      <c r="FU51" s="141"/>
      <c r="FV51" s="142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0"/>
      <c r="CP52" s="210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7"/>
      <c r="FP52" s="147"/>
      <c r="FQ52" s="54">
        <f t="shared" si="56"/>
        <v>0</v>
      </c>
      <c r="FR52" s="43" t="b">
        <f t="shared" si="57"/>
        <v>0</v>
      </c>
      <c r="FT52" s="42"/>
      <c r="FU52" s="143"/>
      <c r="FV52" s="142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0"/>
      <c r="CP53" s="210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7"/>
      <c r="FP53" s="147"/>
      <c r="FQ53" s="54">
        <f t="shared" si="56"/>
        <v>0</v>
      </c>
      <c r="FR53" s="43" t="b">
        <f t="shared" si="57"/>
        <v>0</v>
      </c>
      <c r="FT53" s="42"/>
      <c r="FU53" s="141"/>
      <c r="FV53" s="141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0"/>
      <c r="CP54" s="210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7"/>
      <c r="FP54" s="147"/>
      <c r="FQ54" s="54">
        <f t="shared" si="56"/>
        <v>0</v>
      </c>
      <c r="FR54" s="43" t="b">
        <f t="shared" si="57"/>
        <v>0</v>
      </c>
      <c r="FT54" s="42"/>
      <c r="FU54" s="141"/>
      <c r="FV54" s="142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0"/>
      <c r="CP55" s="210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7"/>
      <c r="FP55" s="147"/>
      <c r="FQ55" s="54">
        <f t="shared" si="56"/>
        <v>0</v>
      </c>
      <c r="FR55" s="43" t="b">
        <f t="shared" si="57"/>
        <v>0</v>
      </c>
      <c r="FT55" s="42"/>
      <c r="FU55" s="141"/>
      <c r="FV55" s="142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0"/>
      <c r="CP56" s="210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7"/>
      <c r="FP56" s="147"/>
      <c r="FQ56" s="54">
        <f t="shared" si="56"/>
        <v>0</v>
      </c>
      <c r="FR56" s="43" t="b">
        <f t="shared" si="57"/>
        <v>0</v>
      </c>
      <c r="FT56" s="42"/>
      <c r="FU56" s="141"/>
      <c r="FV56" s="142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0"/>
      <c r="CP57" s="210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7"/>
      <c r="FP57" s="147"/>
      <c r="FQ57" s="54">
        <f t="shared" si="56"/>
        <v>0</v>
      </c>
      <c r="FR57" s="43" t="b">
        <f t="shared" si="57"/>
        <v>0</v>
      </c>
      <c r="FT57" s="42"/>
      <c r="FU57" s="141"/>
      <c r="FV57" s="141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0"/>
      <c r="CP58" s="210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7"/>
      <c r="FP58" s="147"/>
      <c r="FQ58" s="54">
        <f t="shared" si="56"/>
        <v>0</v>
      </c>
      <c r="FR58" s="43" t="b">
        <f t="shared" si="57"/>
        <v>0</v>
      </c>
      <c r="FT58" s="42"/>
      <c r="FU58" s="141"/>
      <c r="FV58" s="142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0"/>
      <c r="CP59" s="210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7"/>
      <c r="FP59" s="147"/>
      <c r="FQ59" s="54">
        <f t="shared" si="56"/>
        <v>0</v>
      </c>
      <c r="FR59" s="43" t="b">
        <f t="shared" si="57"/>
        <v>0</v>
      </c>
      <c r="FT59" s="42"/>
      <c r="FU59" s="141"/>
      <c r="FV59" s="142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0"/>
      <c r="CP60" s="210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7"/>
      <c r="FP60" s="147"/>
      <c r="FQ60" s="54">
        <f t="shared" si="56"/>
        <v>0</v>
      </c>
      <c r="FR60" s="43" t="b">
        <f t="shared" si="57"/>
        <v>0</v>
      </c>
      <c r="FT60" s="42"/>
      <c r="FU60" s="141"/>
      <c r="FV60" s="141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0"/>
      <c r="CP61" s="210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7"/>
      <c r="FP61" s="147"/>
      <c r="FQ61" s="54">
        <f t="shared" si="56"/>
        <v>0</v>
      </c>
      <c r="FR61" s="43" t="b">
        <f t="shared" si="57"/>
        <v>0</v>
      </c>
      <c r="FT61" s="42"/>
      <c r="FU61" s="141"/>
      <c r="FV61" s="142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0"/>
      <c r="CP62" s="210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7"/>
      <c r="FP62" s="147"/>
      <c r="FQ62" s="54">
        <f t="shared" si="56"/>
        <v>0</v>
      </c>
      <c r="FR62" s="43" t="b">
        <f t="shared" si="57"/>
        <v>0</v>
      </c>
      <c r="FT62" s="42"/>
      <c r="FU62" s="141"/>
      <c r="FV62" s="142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0"/>
      <c r="CP63" s="210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7"/>
      <c r="FP63" s="147"/>
      <c r="FQ63" s="54">
        <f t="shared" si="56"/>
        <v>0</v>
      </c>
      <c r="FR63" s="43" t="b">
        <f t="shared" si="57"/>
        <v>0</v>
      </c>
      <c r="FT63" s="42"/>
      <c r="FU63" s="141"/>
      <c r="FV63" s="142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0"/>
      <c r="CP64" s="210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7"/>
      <c r="FP64" s="147"/>
      <c r="FQ64" s="54">
        <f t="shared" si="56"/>
        <v>0</v>
      </c>
      <c r="FR64" s="43" t="b">
        <f t="shared" si="57"/>
        <v>0</v>
      </c>
      <c r="FT64" s="42"/>
      <c r="FU64" s="141"/>
      <c r="FV64" s="142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0"/>
      <c r="CP65" s="210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7"/>
      <c r="FP65" s="147"/>
      <c r="FQ65" s="54">
        <f t="shared" si="56"/>
        <v>0</v>
      </c>
      <c r="FR65" s="43" t="b">
        <f t="shared" si="57"/>
        <v>0</v>
      </c>
      <c r="FT65" s="42"/>
      <c r="FU65" s="141"/>
      <c r="FV65" s="142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0"/>
      <c r="CP66" s="210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7"/>
      <c r="FP66" s="147"/>
      <c r="FQ66" s="54">
        <f t="shared" si="56"/>
        <v>0</v>
      </c>
      <c r="FR66" s="43" t="b">
        <f t="shared" si="57"/>
        <v>0</v>
      </c>
      <c r="FT66" s="42"/>
      <c r="FU66" s="141"/>
      <c r="FV66" s="142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0"/>
      <c r="CP67" s="210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7"/>
      <c r="FP67" s="147"/>
      <c r="FQ67" s="54">
        <f t="shared" si="56"/>
        <v>0</v>
      </c>
      <c r="FR67" s="43" t="b">
        <f t="shared" si="57"/>
        <v>0</v>
      </c>
      <c r="FT67" s="42"/>
      <c r="FU67" s="141"/>
      <c r="FV67" s="142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0"/>
      <c r="CP68" s="210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7"/>
      <c r="FP68" s="147"/>
      <c r="FQ68" s="54">
        <f t="shared" si="56"/>
        <v>0</v>
      </c>
      <c r="FR68" s="43" t="b">
        <f t="shared" si="57"/>
        <v>0</v>
      </c>
      <c r="FT68" s="42"/>
      <c r="FU68" s="141"/>
      <c r="FV68" s="141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0"/>
      <c r="CP69" s="210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7"/>
      <c r="FP69" s="147"/>
      <c r="FQ69" s="54">
        <f t="shared" si="56"/>
        <v>0</v>
      </c>
      <c r="FR69" s="43" t="b">
        <f t="shared" si="57"/>
        <v>0</v>
      </c>
      <c r="FT69" s="42"/>
      <c r="FU69" s="141"/>
      <c r="FV69" s="142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0"/>
      <c r="CP70" s="210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7"/>
      <c r="FP70" s="147"/>
      <c r="FQ70" s="54">
        <f t="shared" si="56"/>
        <v>0</v>
      </c>
      <c r="FR70" s="43" t="b">
        <f t="shared" si="57"/>
        <v>0</v>
      </c>
      <c r="FT70" s="42"/>
      <c r="FU70" s="141"/>
      <c r="FV70" s="141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 xr:uid="{00000000-0009-0000-0000-000005000000}"/>
  <sortState xmlns:xlrd2="http://schemas.microsoft.com/office/spreadsheetml/2017/richdata2" ref="B8:E70">
    <sortCondition ref="B7"/>
  </sortState>
  <mergeCells count="40"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AG2:AJ4"/>
    <mergeCell ref="C2:F4"/>
    <mergeCell ref="I2:L4"/>
    <mergeCell ref="O2:R4"/>
    <mergeCell ref="U2:X4"/>
    <mergeCell ref="AA2:AD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 I FEAD CCI 2014IT05FMOP001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2"/>
  <sheetViews>
    <sheetView showGridLines="0" workbookViewId="0">
      <selection activeCell="J24" sqref="J24"/>
    </sheetView>
  </sheetViews>
  <sheetFormatPr defaultColWidth="8.85546875" defaultRowHeight="15" x14ac:dyDescent="0.25"/>
  <cols>
    <col min="2" max="2" width="12.42578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3" t="s">
        <v>134</v>
      </c>
      <c r="C3" s="321" t="s">
        <v>135</v>
      </c>
      <c r="D3" s="321" t="s">
        <v>136</v>
      </c>
      <c r="E3" s="158" t="s">
        <v>137</v>
      </c>
      <c r="F3" s="327" t="s">
        <v>138</v>
      </c>
      <c r="G3" s="328"/>
      <c r="H3" s="158" t="s">
        <v>139</v>
      </c>
      <c r="I3" s="158" t="s">
        <v>102</v>
      </c>
      <c r="J3" s="158" t="s">
        <v>140</v>
      </c>
      <c r="K3" s="158" t="s">
        <v>141</v>
      </c>
      <c r="L3" s="158" t="s">
        <v>142</v>
      </c>
      <c r="M3" s="158" t="s">
        <v>143</v>
      </c>
    </row>
    <row r="4" spans="2:13" ht="111.75" customHeight="1" thickBot="1" x14ac:dyDescent="0.3">
      <c r="B4" s="324"/>
      <c r="C4" s="326"/>
      <c r="D4" s="326"/>
      <c r="E4" s="321" t="s">
        <v>144</v>
      </c>
      <c r="F4" s="329" t="s">
        <v>145</v>
      </c>
      <c r="G4" s="330"/>
      <c r="H4" s="331" t="s">
        <v>146</v>
      </c>
      <c r="I4" s="321" t="s">
        <v>147</v>
      </c>
      <c r="J4" s="321" t="s">
        <v>122</v>
      </c>
      <c r="K4" s="321" t="s">
        <v>148</v>
      </c>
      <c r="L4" s="321" t="s">
        <v>149</v>
      </c>
      <c r="M4" s="321" t="s">
        <v>150</v>
      </c>
    </row>
    <row r="5" spans="2:13" ht="15.75" thickBot="1" x14ac:dyDescent="0.3">
      <c r="B5" s="325"/>
      <c r="C5" s="322"/>
      <c r="D5" s="322"/>
      <c r="E5" s="322"/>
      <c r="F5" s="159" t="s">
        <v>151</v>
      </c>
      <c r="G5" s="159" t="s">
        <v>152</v>
      </c>
      <c r="H5" s="332"/>
      <c r="I5" s="322"/>
      <c r="J5" s="322"/>
      <c r="K5" s="322"/>
      <c r="L5" s="322"/>
      <c r="M5" s="322"/>
    </row>
    <row r="6" spans="2:13" ht="15.75" thickBot="1" x14ac:dyDescent="0.3">
      <c r="B6" s="160" t="s">
        <v>153</v>
      </c>
      <c r="C6" s="161" t="s">
        <v>200</v>
      </c>
      <c r="D6" s="162" t="s">
        <v>199</v>
      </c>
      <c r="E6" s="163">
        <f>+'Operazioni riepilogo'!T6</f>
        <v>0</v>
      </c>
      <c r="F6" s="163">
        <f>+'Operazioni riepilogo'!L3</f>
        <v>0</v>
      </c>
      <c r="G6" s="164" t="e">
        <f>+F6/E6</f>
        <v>#DIV/0!</v>
      </c>
      <c r="H6" s="163">
        <f>+'Operazioni riepilogo'!T14</f>
        <v>0</v>
      </c>
      <c r="I6" s="164" t="e">
        <f>+H6/E6</f>
        <v>#DIV/0!</v>
      </c>
      <c r="J6" s="163">
        <f>+'Operazioni riepilogo'!T21+'Operazioni riepilogo'!T26</f>
        <v>0</v>
      </c>
      <c r="K6" s="164" t="e">
        <f>(+(I6*E6)-J6)/E6</f>
        <v>#DIV/0!</v>
      </c>
      <c r="L6" s="165" t="s">
        <v>154</v>
      </c>
      <c r="M6" s="165" t="s">
        <v>154</v>
      </c>
    </row>
    <row r="8" spans="2:13" ht="29.25" customHeight="1" x14ac:dyDescent="0.25">
      <c r="B8" s="319" t="s">
        <v>206</v>
      </c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</row>
    <row r="9" spans="2:13" ht="28.5" customHeight="1" x14ac:dyDescent="0.25">
      <c r="B9" s="319" t="s">
        <v>155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</row>
    <row r="10" spans="2:13" x14ac:dyDescent="0.25">
      <c r="B10" s="320" t="s">
        <v>156</v>
      </c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</row>
    <row r="11" spans="2:13" ht="22.5" customHeight="1" x14ac:dyDescent="0.25">
      <c r="B11" s="319" t="s">
        <v>207</v>
      </c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</row>
    <row r="12" spans="2:13" x14ac:dyDescent="0.25">
      <c r="B12" s="320" t="s">
        <v>157</v>
      </c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</row>
  </sheetData>
  <mergeCells count="17"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  <mergeCell ref="B8:M8"/>
    <mergeCell ref="B9:M9"/>
    <mergeCell ref="B10:M10"/>
    <mergeCell ref="B11:M11"/>
    <mergeCell ref="B12:M1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 I FEAD CCI 2014IT05SFMOP001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"/>
  <sheetViews>
    <sheetView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11" customWidth="1"/>
    <col min="2" max="2" width="72.42578125" style="11" customWidth="1"/>
    <col min="3" max="3" width="24.85546875" style="11" bestFit="1" customWidth="1"/>
    <col min="4" max="4" width="16.42578125" style="11" bestFit="1" customWidth="1"/>
    <col min="5" max="5" width="11" style="11" bestFit="1" customWidth="1"/>
    <col min="6" max="16384" width="9.140625" style="11"/>
  </cols>
  <sheetData>
    <row r="1" spans="1:6" x14ac:dyDescent="0.25">
      <c r="A1" s="11" t="s">
        <v>167</v>
      </c>
    </row>
    <row r="2" spans="1:6" ht="15.75" thickBot="1" x14ac:dyDescent="0.3"/>
    <row r="3" spans="1:6" ht="27" customHeight="1" thickBot="1" x14ac:dyDescent="0.3">
      <c r="A3" s="334" t="s">
        <v>168</v>
      </c>
      <c r="B3" s="335"/>
      <c r="C3" s="336"/>
    </row>
    <row r="4" spans="1:6" ht="24.75" customHeight="1" x14ac:dyDescent="0.25">
      <c r="A4" s="228" t="s">
        <v>137</v>
      </c>
      <c r="B4" s="229" t="s">
        <v>169</v>
      </c>
      <c r="C4" s="246">
        <f>+'Operazioni riepilogo'!T6</f>
        <v>0</v>
      </c>
      <c r="D4" s="258"/>
      <c r="E4" s="259"/>
    </row>
    <row r="5" spans="1:6" ht="24.75" customHeight="1" x14ac:dyDescent="0.25">
      <c r="A5" s="230" t="s">
        <v>138</v>
      </c>
      <c r="B5" s="231" t="s">
        <v>170</v>
      </c>
      <c r="C5" s="247">
        <f>+'Operazioni riepilogo'!L3</f>
        <v>0</v>
      </c>
    </row>
    <row r="6" spans="1:6" ht="24.75" customHeight="1" x14ac:dyDescent="0.25">
      <c r="A6" s="230" t="s">
        <v>139</v>
      </c>
      <c r="B6" s="231" t="s">
        <v>171</v>
      </c>
      <c r="C6" s="247">
        <f>+'Operazioni riepilogo'!N3</f>
        <v>0</v>
      </c>
    </row>
    <row r="7" spans="1:6" ht="24.75" customHeight="1" x14ac:dyDescent="0.25">
      <c r="A7" s="230" t="s">
        <v>102</v>
      </c>
      <c r="B7" s="231" t="s">
        <v>172</v>
      </c>
      <c r="C7" s="248">
        <f>+'Operazioni riepilogo'!Q2</f>
        <v>0</v>
      </c>
    </row>
    <row r="8" spans="1:6" ht="24.75" customHeight="1" x14ac:dyDescent="0.25">
      <c r="A8" s="230" t="s">
        <v>173</v>
      </c>
      <c r="B8" s="231" t="s">
        <v>174</v>
      </c>
      <c r="C8" s="247"/>
    </row>
    <row r="9" spans="1:6" ht="24.75" customHeight="1" thickBot="1" x14ac:dyDescent="0.3">
      <c r="A9" s="233" t="s">
        <v>175</v>
      </c>
      <c r="B9" s="237" t="s">
        <v>176</v>
      </c>
      <c r="C9" s="249"/>
    </row>
    <row r="10" spans="1:6" ht="24.75" customHeight="1" x14ac:dyDescent="0.25">
      <c r="A10" s="235" t="s">
        <v>177</v>
      </c>
      <c r="B10" s="236" t="s">
        <v>178</v>
      </c>
      <c r="C10" s="250">
        <f>C4-C8-C9</f>
        <v>0</v>
      </c>
    </row>
    <row r="11" spans="1:6" ht="24.75" customHeight="1" thickBot="1" x14ac:dyDescent="0.3">
      <c r="A11" s="238" t="s">
        <v>179</v>
      </c>
      <c r="B11" s="239" t="s">
        <v>180</v>
      </c>
      <c r="C11" s="251">
        <f>C7*C10</f>
        <v>0</v>
      </c>
    </row>
    <row r="12" spans="1:6" ht="27.75" customHeight="1" thickBot="1" x14ac:dyDescent="0.3">
      <c r="A12" s="241" t="s">
        <v>143</v>
      </c>
      <c r="B12" s="242" t="s">
        <v>181</v>
      </c>
      <c r="C12" s="252">
        <f>+C6</f>
        <v>0</v>
      </c>
    </row>
    <row r="13" spans="1:6" ht="24.75" customHeight="1" x14ac:dyDescent="0.25">
      <c r="A13" s="235" t="s">
        <v>182</v>
      </c>
      <c r="B13" s="240" t="s">
        <v>183</v>
      </c>
      <c r="C13" s="250">
        <f>C10-C12</f>
        <v>0</v>
      </c>
    </row>
    <row r="14" spans="1:6" ht="24.75" customHeight="1" x14ac:dyDescent="0.25">
      <c r="A14" s="230" t="s">
        <v>184</v>
      </c>
      <c r="B14" s="231" t="s">
        <v>185</v>
      </c>
      <c r="C14" s="253">
        <f>C11-C12</f>
        <v>0</v>
      </c>
    </row>
    <row r="15" spans="1:6" ht="24.75" customHeight="1" x14ac:dyDescent="0.25">
      <c r="A15" s="230" t="s">
        <v>186</v>
      </c>
      <c r="B15" s="231" t="s">
        <v>187</v>
      </c>
      <c r="C15" s="254" t="str">
        <f>IFERROR(C14/C13,"")</f>
        <v/>
      </c>
      <c r="F15" s="255"/>
    </row>
    <row r="16" spans="1:6" ht="24.75" customHeight="1" thickBot="1" x14ac:dyDescent="0.3">
      <c r="A16" s="230" t="s">
        <v>188</v>
      </c>
      <c r="B16" s="232" t="s">
        <v>189</v>
      </c>
      <c r="C16" s="256" t="e">
        <f>IF(ROUND(C15,4)&gt;0.02,(C14-0.02*C13)/0.98,"NA RTER not exceeding 2%")</f>
        <v>#VALUE!</v>
      </c>
    </row>
    <row r="17" spans="1:3" ht="24.75" customHeight="1" thickBot="1" x14ac:dyDescent="0.3">
      <c r="A17" s="233" t="s">
        <v>190</v>
      </c>
      <c r="B17" s="234" t="s">
        <v>191</v>
      </c>
      <c r="C17" s="257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3" t="s">
        <v>192</v>
      </c>
      <c r="B19" s="333"/>
      <c r="C19" s="333"/>
    </row>
    <row r="20" spans="1:3" ht="30" customHeight="1" x14ac:dyDescent="0.25">
      <c r="A20" s="337" t="s">
        <v>193</v>
      </c>
      <c r="B20" s="337"/>
      <c r="C20" s="337"/>
    </row>
    <row r="21" spans="1:3" ht="32.25" customHeight="1" x14ac:dyDescent="0.25">
      <c r="A21" s="333" t="s">
        <v>194</v>
      </c>
      <c r="B21" s="333"/>
      <c r="C21" s="333"/>
    </row>
    <row r="22" spans="1:3" ht="47.1" customHeight="1" x14ac:dyDescent="0.25">
      <c r="A22" s="333" t="s">
        <v>195</v>
      </c>
      <c r="B22" s="333"/>
      <c r="C22" s="333"/>
    </row>
    <row r="23" spans="1:3" ht="30" customHeight="1" x14ac:dyDescent="0.25">
      <c r="A23" s="333" t="s">
        <v>196</v>
      </c>
      <c r="B23" s="333"/>
      <c r="C23" s="333"/>
    </row>
    <row r="24" spans="1:3" ht="60.6" customHeight="1" x14ac:dyDescent="0.25">
      <c r="A24" s="333" t="s">
        <v>197</v>
      </c>
      <c r="B24" s="333"/>
      <c r="C24" s="333"/>
    </row>
    <row r="26" spans="1:3" x14ac:dyDescent="0.25">
      <c r="A26" s="12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0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5"/>
  <sheetViews>
    <sheetView topLeftCell="A4" workbookViewId="0">
      <selection activeCell="C22" sqref="C22"/>
    </sheetView>
  </sheetViews>
  <sheetFormatPr defaultColWidth="23.42578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50.75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75.75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Fronte FEAD</vt:lpstr>
      <vt:lpstr>Audit Agenda</vt:lpstr>
      <vt:lpstr>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'Operazioni riepilogo'!Area_stampa</vt:lpstr>
      <vt:lpstr>'Dati I Camp'!Print_Area</vt:lpstr>
      <vt:lpstr>'Fronte FEAD'!Print_Area</vt:lpstr>
      <vt:lpstr>'Operazioni riepilogo'!Print_Area</vt:lpstr>
      <vt:lpstr>RAC_TETR!Print_Area</vt:lpstr>
      <vt:lpstr>'Operazioni riepilogo'!Print_Titles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2025-04-09T09:19:02Z</dcterms:modified>
  <cp:category/>
</cp:coreProperties>
</file>